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ÁNOVACIE TABUĽKY\2020\2020_11_30_zamknuté\2021-2022, Plánovacie tabuľky, 20.11.30, Priečinok\"/>
    </mc:Choice>
  </mc:AlternateContent>
  <bookViews>
    <workbookView xWindow="0" yWindow="0" windowWidth="28800" windowHeight="12435"/>
  </bookViews>
  <sheets>
    <sheet name="J,H,K,M,Q" sheetId="1" r:id="rId1"/>
  </sheets>
  <definedNames>
    <definedName name="_xlnm._FilterDatabase" localSheetId="0" hidden="1">'J,H,K,M,Q'!$A$9:$AF$723</definedName>
  </definedNames>
  <calcPr calcId="152511"/>
</workbook>
</file>

<file path=xl/calcChain.xml><?xml version="1.0" encoding="utf-8"?>
<calcChain xmlns="http://schemas.openxmlformats.org/spreadsheetml/2006/main">
  <c r="AA746" i="1" l="1"/>
  <c r="AA747" i="1"/>
  <c r="AA749" i="1" s="1"/>
  <c r="AA748" i="1"/>
  <c r="AA754" i="1"/>
  <c r="AA755" i="1"/>
  <c r="W719" i="1"/>
  <c r="W714" i="1"/>
  <c r="W698" i="1"/>
  <c r="W693" i="1"/>
  <c r="W680" i="1"/>
  <c r="W678" i="1"/>
  <c r="W655" i="1"/>
  <c r="W650" i="1"/>
  <c r="W646" i="1"/>
  <c r="W631" i="1"/>
  <c r="W627" i="1"/>
  <c r="W623" i="1"/>
  <c r="W621" i="1" s="1"/>
  <c r="W618" i="1"/>
  <c r="W610" i="1"/>
  <c r="W592" i="1"/>
  <c r="W588" i="1"/>
  <c r="W584" i="1"/>
  <c r="W581" i="1"/>
  <c r="W579" i="1"/>
  <c r="W573" i="1"/>
  <c r="W571" i="1"/>
  <c r="W567" i="1"/>
  <c r="W564" i="1" s="1"/>
  <c r="W562" i="1"/>
  <c r="W560" i="1"/>
  <c r="W557" i="1"/>
  <c r="W555" i="1"/>
  <c r="W546" i="1"/>
  <c r="W539" i="1"/>
  <c r="W535" i="1"/>
  <c r="W526" i="1"/>
  <c r="W521" i="1"/>
  <c r="W511" i="1"/>
  <c r="W509" i="1"/>
  <c r="W504" i="1"/>
  <c r="W498" i="1"/>
  <c r="W493" i="1"/>
  <c r="W489" i="1"/>
  <c r="W487" i="1"/>
  <c r="W485" i="1" s="1"/>
  <c r="W482" i="1"/>
  <c r="W476" i="1"/>
  <c r="W474" i="1"/>
  <c r="W466" i="1"/>
  <c r="W457" i="1"/>
  <c r="W454" i="1"/>
  <c r="W448" i="1"/>
  <c r="W441" i="1"/>
  <c r="W438" i="1"/>
  <c r="W434" i="1"/>
  <c r="W429" i="1"/>
  <c r="W427" i="1"/>
  <c r="W420" i="1"/>
  <c r="W416" i="1"/>
  <c r="W413" i="1"/>
  <c r="W407" i="1"/>
  <c r="W404" i="1"/>
  <c r="W400" i="1"/>
  <c r="W394" i="1"/>
  <c r="W391" i="1"/>
  <c r="W385" i="1"/>
  <c r="W383" i="1"/>
  <c r="W381" i="1"/>
  <c r="W378" i="1"/>
  <c r="W373" i="1"/>
  <c r="W370" i="1"/>
  <c r="W365" i="1"/>
  <c r="W363" i="1" s="1"/>
  <c r="W361" i="1"/>
  <c r="W359" i="1"/>
  <c r="W353" i="1"/>
  <c r="W351" i="1"/>
  <c r="W345" i="1"/>
  <c r="W334" i="1"/>
  <c r="W331" i="1"/>
  <c r="W328" i="1"/>
  <c r="W322" i="1"/>
  <c r="W319" i="1"/>
  <c r="W316" i="1"/>
  <c r="W312" i="1"/>
  <c r="W308" i="1"/>
  <c r="W304" i="1"/>
  <c r="W301" i="1"/>
  <c r="W299" i="1"/>
  <c r="W291" i="1"/>
  <c r="W289" i="1"/>
  <c r="W285" i="1"/>
  <c r="W282" i="1"/>
  <c r="W278" i="1"/>
  <c r="W276" i="1"/>
  <c r="W272" i="1"/>
  <c r="W267" i="1"/>
  <c r="W265" i="1"/>
  <c r="W262" i="1"/>
  <c r="W255" i="1"/>
  <c r="W248" i="1"/>
  <c r="W243" i="1"/>
  <c r="W237" i="1"/>
  <c r="W228" i="1"/>
  <c r="W225" i="1"/>
  <c r="W223" i="1" s="1"/>
  <c r="W217" i="1" s="1"/>
  <c r="W213" i="1"/>
  <c r="W204" i="1"/>
  <c r="W199" i="1"/>
  <c r="W196" i="1"/>
  <c r="W192" i="1"/>
  <c r="W188" i="1"/>
  <c r="W186" i="1"/>
  <c r="W183" i="1"/>
  <c r="W176" i="1" s="1"/>
  <c r="W173" i="1"/>
  <c r="W170" i="1"/>
  <c r="W166" i="1"/>
  <c r="W160" i="1"/>
  <c r="W158" i="1"/>
  <c r="W154" i="1"/>
  <c r="W150" i="1"/>
  <c r="W142" i="1"/>
  <c r="W140" i="1" s="1"/>
  <c r="W134" i="1"/>
  <c r="W130" i="1"/>
  <c r="W122" i="1"/>
  <c r="W116" i="1"/>
  <c r="W110" i="1"/>
  <c r="W106" i="1"/>
  <c r="W101" i="1"/>
  <c r="W99" i="1"/>
  <c r="W96" i="1"/>
  <c r="W91" i="1"/>
  <c r="W88" i="1"/>
  <c r="W86" i="1"/>
  <c r="W80" i="1"/>
  <c r="W70" i="1"/>
  <c r="W62" i="1"/>
  <c r="W60" i="1"/>
  <c r="W51" i="1"/>
  <c r="W48" i="1"/>
  <c r="W45" i="1"/>
  <c r="W42" i="1"/>
  <c r="W40" i="1"/>
  <c r="W34" i="1"/>
  <c r="W29" i="1"/>
  <c r="W26" i="1"/>
  <c r="W23" i="1"/>
  <c r="W15" i="1"/>
  <c r="W11" i="1"/>
  <c r="X130" i="1"/>
  <c r="X134" i="1"/>
  <c r="X101" i="1"/>
  <c r="X99" i="1"/>
  <c r="X96" i="1"/>
  <c r="X48" i="1"/>
  <c r="X45" i="1"/>
  <c r="X42" i="1"/>
  <c r="X40" i="1"/>
  <c r="X34" i="1"/>
  <c r="X29" i="1"/>
  <c r="X51" i="1"/>
  <c r="X60" i="1"/>
  <c r="X59" i="1" s="1"/>
  <c r="X62" i="1"/>
  <c r="X70" i="1"/>
  <c r="X80" i="1"/>
  <c r="X86" i="1"/>
  <c r="X88" i="1"/>
  <c r="X91" i="1"/>
  <c r="X26" i="1"/>
  <c r="X23" i="1"/>
  <c r="X581" i="1"/>
  <c r="X192" i="1"/>
  <c r="Z755" i="1"/>
  <c r="AB755" i="1"/>
  <c r="AC755" i="1"/>
  <c r="Z754" i="1"/>
  <c r="AB754" i="1"/>
  <c r="AC754" i="1"/>
  <c r="Y748" i="1"/>
  <c r="Z748" i="1"/>
  <c r="AB748" i="1"/>
  <c r="AC748" i="1"/>
  <c r="Y747" i="1"/>
  <c r="Z747" i="1"/>
  <c r="AB747" i="1"/>
  <c r="AC747" i="1"/>
  <c r="S748" i="1"/>
  <c r="S747" i="1"/>
  <c r="Z746" i="1"/>
  <c r="AB746" i="1"/>
  <c r="AC746" i="1"/>
  <c r="W390" i="1" l="1"/>
  <c r="W389" i="1" s="1"/>
  <c r="AE751" i="1"/>
  <c r="AE750" i="1"/>
  <c r="Z758" i="1"/>
  <c r="AC758" i="1"/>
  <c r="AB758" i="1"/>
  <c r="W425" i="1"/>
  <c r="AA758" i="1"/>
  <c r="W617" i="1"/>
  <c r="W591" i="1"/>
  <c r="W590" i="1" s="1"/>
  <c r="W59" i="1"/>
  <c r="W675" i="1"/>
  <c r="W349" i="1"/>
  <c r="W348" i="1" s="1"/>
  <c r="W447" i="1"/>
  <c r="W570" i="1"/>
  <c r="W236" i="1"/>
  <c r="W271" i="1"/>
  <c r="W645" i="1"/>
  <c r="S749" i="1"/>
  <c r="W121" i="1"/>
  <c r="W105" i="1" s="1"/>
  <c r="W578" i="1"/>
  <c r="W22" i="1"/>
  <c r="W303" i="1"/>
  <c r="W254" i="1"/>
  <c r="W149" i="1"/>
  <c r="W473" i="1"/>
  <c r="W175" i="1"/>
  <c r="W327" i="1"/>
  <c r="W325" i="1" s="1"/>
  <c r="W497" i="1"/>
  <c r="X69" i="1"/>
  <c r="W69" i="1"/>
  <c r="W94" i="1"/>
  <c r="W399" i="1"/>
  <c r="Z749" i="1"/>
  <c r="AB749" i="1"/>
  <c r="AC749" i="1"/>
  <c r="Y749" i="1"/>
  <c r="W446" i="1" l="1"/>
  <c r="W28" i="1"/>
  <c r="AE12" i="1" l="1"/>
  <c r="AE13" i="1"/>
  <c r="AE14" i="1"/>
  <c r="AE16" i="1"/>
  <c r="AE17" i="1"/>
  <c r="AE18" i="1"/>
  <c r="AE19" i="1"/>
  <c r="AE20" i="1"/>
  <c r="AE21" i="1"/>
  <c r="AE33" i="1"/>
  <c r="AE39" i="1"/>
  <c r="AE47" i="1"/>
  <c r="AE52" i="1"/>
  <c r="AE53" i="1"/>
  <c r="AE54" i="1"/>
  <c r="AE57" i="1"/>
  <c r="AE58" i="1"/>
  <c r="AE66" i="1"/>
  <c r="AE67" i="1"/>
  <c r="AE68" i="1"/>
  <c r="AE90" i="1"/>
  <c r="AE93" i="1"/>
  <c r="AE95" i="1"/>
  <c r="AE103" i="1"/>
  <c r="AE104" i="1"/>
  <c r="AE127" i="1"/>
  <c r="AE128" i="1"/>
  <c r="AE129" i="1"/>
  <c r="AE132" i="1"/>
  <c r="AE133" i="1"/>
  <c r="AE141" i="1"/>
  <c r="AE143" i="1"/>
  <c r="AE144" i="1"/>
  <c r="AE145" i="1"/>
  <c r="AE146" i="1"/>
  <c r="AE147" i="1"/>
  <c r="AE148" i="1"/>
  <c r="AE152" i="1"/>
  <c r="AE153" i="1"/>
  <c r="AE156" i="1"/>
  <c r="AE157" i="1"/>
  <c r="AE162" i="1"/>
  <c r="AE163" i="1"/>
  <c r="AE164" i="1"/>
  <c r="AE165" i="1"/>
  <c r="AE168" i="1"/>
  <c r="AE169" i="1"/>
  <c r="AE171" i="1"/>
  <c r="AE172" i="1"/>
  <c r="AE177" i="1"/>
  <c r="AE178" i="1"/>
  <c r="AE179" i="1"/>
  <c r="AE180" i="1"/>
  <c r="AE181" i="1"/>
  <c r="AE182" i="1"/>
  <c r="AE185" i="1"/>
  <c r="AE191" i="1"/>
  <c r="AE194" i="1"/>
  <c r="AE195" i="1"/>
  <c r="AE198" i="1"/>
  <c r="AE203" i="1"/>
  <c r="AE211" i="1"/>
  <c r="AE212" i="1"/>
  <c r="AE214" i="1"/>
  <c r="AE215" i="1"/>
  <c r="AE216" i="1"/>
  <c r="AE218" i="1"/>
  <c r="AE219" i="1"/>
  <c r="AE220" i="1"/>
  <c r="AE221" i="1"/>
  <c r="AE222" i="1"/>
  <c r="AE224" i="1"/>
  <c r="AE227" i="1"/>
  <c r="AE229" i="1"/>
  <c r="AE230" i="1"/>
  <c r="AE231" i="1"/>
  <c r="AE232" i="1"/>
  <c r="AE233" i="1"/>
  <c r="AE234" i="1"/>
  <c r="AE235" i="1"/>
  <c r="AE238" i="1"/>
  <c r="AE239" i="1"/>
  <c r="AE240" i="1"/>
  <c r="AE241" i="1"/>
  <c r="AE242" i="1"/>
  <c r="AE244" i="1"/>
  <c r="AE245" i="1"/>
  <c r="AE246" i="1"/>
  <c r="AE247" i="1"/>
  <c r="AE253" i="1"/>
  <c r="AE256" i="1"/>
  <c r="AE257" i="1"/>
  <c r="AE258" i="1"/>
  <c r="AE259" i="1"/>
  <c r="AE260" i="1"/>
  <c r="AE261" i="1"/>
  <c r="AE268" i="1"/>
  <c r="AE269" i="1"/>
  <c r="AE270" i="1"/>
  <c r="AE275" i="1"/>
  <c r="AE284" i="1"/>
  <c r="AE287" i="1"/>
  <c r="AE288" i="1"/>
  <c r="AE295" i="1"/>
  <c r="AE296" i="1"/>
  <c r="AE297" i="1"/>
  <c r="AE298" i="1"/>
  <c r="AE306" i="1"/>
  <c r="AE307" i="1"/>
  <c r="AE310" i="1"/>
  <c r="AE311" i="1"/>
  <c r="AE315" i="1"/>
  <c r="AE318" i="1"/>
  <c r="AE320" i="1"/>
  <c r="AE321" i="1"/>
  <c r="AE324" i="1"/>
  <c r="AE326" i="1"/>
  <c r="AE333" i="1"/>
  <c r="AE336" i="1"/>
  <c r="AE337" i="1"/>
  <c r="AE338" i="1"/>
  <c r="AE339" i="1"/>
  <c r="AE340" i="1"/>
  <c r="AE341" i="1"/>
  <c r="AE342" i="1"/>
  <c r="AE343" i="1"/>
  <c r="AE344" i="1"/>
  <c r="AE350" i="1"/>
  <c r="AE355" i="1"/>
  <c r="AE356" i="1"/>
  <c r="AE357" i="1"/>
  <c r="AE358" i="1"/>
  <c r="AE364" i="1"/>
  <c r="AE367" i="1"/>
  <c r="AE368" i="1"/>
  <c r="AE369" i="1"/>
  <c r="AE371" i="1"/>
  <c r="AE372" i="1"/>
  <c r="AE374" i="1"/>
  <c r="AE375" i="1"/>
  <c r="AE376" i="1"/>
  <c r="AE377" i="1"/>
  <c r="AE380" i="1"/>
  <c r="AE387" i="1"/>
  <c r="AE388" i="1"/>
  <c r="AE393" i="1"/>
  <c r="AE396" i="1"/>
  <c r="AE397" i="1"/>
  <c r="AE398" i="1"/>
  <c r="AE402" i="1"/>
  <c r="AE403" i="1"/>
  <c r="AE406" i="1"/>
  <c r="AE408" i="1"/>
  <c r="AE409" i="1"/>
  <c r="AE410" i="1"/>
  <c r="AE411" i="1"/>
  <c r="AE412" i="1"/>
  <c r="AE418" i="1"/>
  <c r="AE419" i="1"/>
  <c r="AE421" i="1"/>
  <c r="AE422" i="1"/>
  <c r="AE423" i="1"/>
  <c r="AE424" i="1"/>
  <c r="AE426" i="1"/>
  <c r="AE431" i="1"/>
  <c r="AE432" i="1"/>
  <c r="AE433" i="1"/>
  <c r="AE444" i="1"/>
  <c r="AE445" i="1"/>
  <c r="AE471" i="1"/>
  <c r="AE472" i="1"/>
  <c r="AE479" i="1"/>
  <c r="AE480" i="1"/>
  <c r="AE481" i="1"/>
  <c r="AE484" i="1"/>
  <c r="AE486" i="1"/>
  <c r="AE503" i="1"/>
  <c r="AE508" i="1"/>
  <c r="AE544" i="1"/>
  <c r="AE545" i="1"/>
  <c r="AE554" i="1"/>
  <c r="AE559" i="1"/>
  <c r="AE563" i="1"/>
  <c r="AE565" i="1"/>
  <c r="AE566" i="1"/>
  <c r="AE575" i="1"/>
  <c r="AE576" i="1"/>
  <c r="AE577" i="1"/>
  <c r="AE587" i="1"/>
  <c r="AE609" i="1"/>
  <c r="AE619" i="1"/>
  <c r="AE620" i="1"/>
  <c r="AE622" i="1"/>
  <c r="AE625" i="1"/>
  <c r="AE626" i="1"/>
  <c r="AE628" i="1"/>
  <c r="AE629" i="1"/>
  <c r="AE630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7" i="1"/>
  <c r="AE648" i="1"/>
  <c r="AE649" i="1"/>
  <c r="AE651" i="1"/>
  <c r="AE652" i="1"/>
  <c r="AE653" i="1"/>
  <c r="AE654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6" i="1"/>
  <c r="AE677" i="1"/>
  <c r="AE682" i="1"/>
  <c r="AE683" i="1"/>
  <c r="AE684" i="1"/>
  <c r="AE685" i="1"/>
  <c r="AE686" i="1"/>
  <c r="AE687" i="1"/>
  <c r="AE688" i="1"/>
  <c r="AE689" i="1"/>
  <c r="AE690" i="1"/>
  <c r="AE691" i="1"/>
  <c r="AE692" i="1"/>
  <c r="AE694" i="1"/>
  <c r="AE695" i="1"/>
  <c r="AE696" i="1"/>
  <c r="AE697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5" i="1"/>
  <c r="AE716" i="1"/>
  <c r="AE717" i="1"/>
  <c r="AE718" i="1"/>
  <c r="AE720" i="1"/>
  <c r="AE723" i="1"/>
  <c r="AE10" i="1"/>
  <c r="U34" i="1"/>
  <c r="V34" i="1"/>
  <c r="AE34" i="1" s="1"/>
  <c r="T34" i="1"/>
  <c r="V29" i="1" l="1"/>
  <c r="AE29" i="1" s="1"/>
  <c r="V96" i="1" l="1"/>
  <c r="AE96" i="1" s="1"/>
  <c r="V101" i="1"/>
  <c r="AE101" i="1" s="1"/>
  <c r="V99" i="1"/>
  <c r="AE99" i="1" s="1"/>
  <c r="V192" i="1"/>
  <c r="AE192" i="1" s="1"/>
  <c r="V94" i="1" l="1"/>
  <c r="V680" i="1"/>
  <c r="AE680" i="1" s="1"/>
  <c r="U680" i="1" l="1"/>
  <c r="X680" i="1"/>
  <c r="U678" i="1"/>
  <c r="V678" i="1"/>
  <c r="X678" i="1"/>
  <c r="U623" i="1"/>
  <c r="U621" i="1" s="1"/>
  <c r="V623" i="1"/>
  <c r="X623" i="1"/>
  <c r="X621" i="1" s="1"/>
  <c r="U610" i="1"/>
  <c r="V610" i="1"/>
  <c r="AE610" i="1" s="1"/>
  <c r="X610" i="1"/>
  <c r="U592" i="1"/>
  <c r="V592" i="1"/>
  <c r="AE592" i="1" s="1"/>
  <c r="X592" i="1"/>
  <c r="U588" i="1"/>
  <c r="V588" i="1"/>
  <c r="AE588" i="1" s="1"/>
  <c r="X588" i="1"/>
  <c r="U584" i="1"/>
  <c r="V584" i="1"/>
  <c r="AE584" i="1" s="1"/>
  <c r="X584" i="1"/>
  <c r="U581" i="1"/>
  <c r="V581" i="1"/>
  <c r="AE581" i="1" s="1"/>
  <c r="U579" i="1"/>
  <c r="V579" i="1"/>
  <c r="AE579" i="1" s="1"/>
  <c r="X579" i="1"/>
  <c r="U573" i="1"/>
  <c r="U748" i="1" s="1"/>
  <c r="V573" i="1"/>
  <c r="W748" i="1"/>
  <c r="X573" i="1"/>
  <c r="X748" i="1" s="1"/>
  <c r="U571" i="1"/>
  <c r="U747" i="1" s="1"/>
  <c r="V571" i="1"/>
  <c r="W747" i="1"/>
  <c r="X571" i="1"/>
  <c r="X747" i="1" s="1"/>
  <c r="U567" i="1"/>
  <c r="U564" i="1" s="1"/>
  <c r="V567" i="1"/>
  <c r="X567" i="1"/>
  <c r="X564" i="1" s="1"/>
  <c r="U560" i="1"/>
  <c r="V560" i="1"/>
  <c r="AE560" i="1" s="1"/>
  <c r="X560" i="1"/>
  <c r="U557" i="1"/>
  <c r="V557" i="1"/>
  <c r="AE557" i="1" s="1"/>
  <c r="X557" i="1"/>
  <c r="U555" i="1"/>
  <c r="V555" i="1"/>
  <c r="AE555" i="1" s="1"/>
  <c r="X555" i="1"/>
  <c r="U546" i="1"/>
  <c r="V546" i="1"/>
  <c r="AE546" i="1" s="1"/>
  <c r="X546" i="1"/>
  <c r="U539" i="1"/>
  <c r="V539" i="1"/>
  <c r="AE539" i="1" s="1"/>
  <c r="X539" i="1"/>
  <c r="U535" i="1"/>
  <c r="V535" i="1"/>
  <c r="AE535" i="1" s="1"/>
  <c r="X535" i="1"/>
  <c r="U526" i="1"/>
  <c r="V526" i="1"/>
  <c r="AE526" i="1" s="1"/>
  <c r="X526" i="1"/>
  <c r="U521" i="1"/>
  <c r="V521" i="1"/>
  <c r="AE521" i="1" s="1"/>
  <c r="X521" i="1"/>
  <c r="U511" i="1"/>
  <c r="V511" i="1"/>
  <c r="AE511" i="1" s="1"/>
  <c r="X511" i="1"/>
  <c r="U509" i="1"/>
  <c r="V509" i="1"/>
  <c r="AE509" i="1" s="1"/>
  <c r="X509" i="1"/>
  <c r="U504" i="1"/>
  <c r="V504" i="1"/>
  <c r="AE504" i="1" s="1"/>
  <c r="X504" i="1"/>
  <c r="U498" i="1"/>
  <c r="V498" i="1"/>
  <c r="AE498" i="1" s="1"/>
  <c r="X498" i="1"/>
  <c r="U493" i="1"/>
  <c r="V493" i="1"/>
  <c r="AE493" i="1" s="1"/>
  <c r="X493" i="1"/>
  <c r="U489" i="1"/>
  <c r="V489" i="1"/>
  <c r="AE489" i="1" s="1"/>
  <c r="X489" i="1"/>
  <c r="U487" i="1"/>
  <c r="U485" i="1" s="1"/>
  <c r="V487" i="1"/>
  <c r="X487" i="1"/>
  <c r="X485" i="1" s="1"/>
  <c r="U482" i="1"/>
  <c r="V482" i="1"/>
  <c r="AE482" i="1" s="1"/>
  <c r="X482" i="1"/>
  <c r="U476" i="1"/>
  <c r="V476" i="1"/>
  <c r="AE476" i="1" s="1"/>
  <c r="X476" i="1"/>
  <c r="U474" i="1"/>
  <c r="V474" i="1"/>
  <c r="AE474" i="1" s="1"/>
  <c r="X474" i="1"/>
  <c r="U466" i="1"/>
  <c r="V466" i="1"/>
  <c r="AE466" i="1" s="1"/>
  <c r="X466" i="1"/>
  <c r="U457" i="1"/>
  <c r="V457" i="1"/>
  <c r="AE457" i="1" s="1"/>
  <c r="X457" i="1"/>
  <c r="U454" i="1"/>
  <c r="V454" i="1"/>
  <c r="AE454" i="1" s="1"/>
  <c r="X454" i="1"/>
  <c r="U448" i="1"/>
  <c r="V448" i="1"/>
  <c r="AE448" i="1" s="1"/>
  <c r="X448" i="1"/>
  <c r="U441" i="1"/>
  <c r="V441" i="1"/>
  <c r="AE441" i="1" s="1"/>
  <c r="X441" i="1"/>
  <c r="U438" i="1"/>
  <c r="V438" i="1"/>
  <c r="AE438" i="1" s="1"/>
  <c r="X438" i="1"/>
  <c r="U434" i="1"/>
  <c r="V434" i="1"/>
  <c r="AE434" i="1" s="1"/>
  <c r="X434" i="1"/>
  <c r="U429" i="1"/>
  <c r="V429" i="1"/>
  <c r="AE429" i="1" s="1"/>
  <c r="X429" i="1"/>
  <c r="U427" i="1"/>
  <c r="V427" i="1"/>
  <c r="AE427" i="1" s="1"/>
  <c r="X427" i="1"/>
  <c r="U416" i="1"/>
  <c r="V416" i="1"/>
  <c r="AE416" i="1" s="1"/>
  <c r="X416" i="1"/>
  <c r="U413" i="1"/>
  <c r="V413" i="1"/>
  <c r="AE413" i="1" s="1"/>
  <c r="X413" i="1"/>
  <c r="U404" i="1"/>
  <c r="V404" i="1"/>
  <c r="AE404" i="1" s="1"/>
  <c r="X404" i="1"/>
  <c r="U400" i="1"/>
  <c r="V400" i="1"/>
  <c r="AE400" i="1" s="1"/>
  <c r="X400" i="1"/>
  <c r="U394" i="1"/>
  <c r="V394" i="1"/>
  <c r="AE394" i="1" s="1"/>
  <c r="X394" i="1"/>
  <c r="U391" i="1"/>
  <c r="V391" i="1"/>
  <c r="AE391" i="1" s="1"/>
  <c r="X391" i="1"/>
  <c r="U385" i="1"/>
  <c r="V385" i="1"/>
  <c r="AE385" i="1" s="1"/>
  <c r="X385" i="1"/>
  <c r="U383" i="1"/>
  <c r="V383" i="1"/>
  <c r="AE383" i="1" s="1"/>
  <c r="X383" i="1"/>
  <c r="U381" i="1"/>
  <c r="V381" i="1"/>
  <c r="AE381" i="1" s="1"/>
  <c r="X381" i="1"/>
  <c r="U378" i="1"/>
  <c r="V378" i="1"/>
  <c r="AE378" i="1" s="1"/>
  <c r="X378" i="1"/>
  <c r="U365" i="1"/>
  <c r="V365" i="1"/>
  <c r="AE365" i="1" s="1"/>
  <c r="X365" i="1"/>
  <c r="U361" i="1"/>
  <c r="V361" i="1"/>
  <c r="AE361" i="1" s="1"/>
  <c r="X361" i="1"/>
  <c r="U359" i="1"/>
  <c r="V359" i="1"/>
  <c r="AE359" i="1" s="1"/>
  <c r="X359" i="1"/>
  <c r="U353" i="1"/>
  <c r="V353" i="1"/>
  <c r="AE353" i="1" s="1"/>
  <c r="X353" i="1"/>
  <c r="U351" i="1"/>
  <c r="V351" i="1"/>
  <c r="AE351" i="1" s="1"/>
  <c r="X351" i="1"/>
  <c r="U345" i="1"/>
  <c r="V345" i="1"/>
  <c r="AE345" i="1" s="1"/>
  <c r="X345" i="1"/>
  <c r="U334" i="1"/>
  <c r="V334" i="1"/>
  <c r="AE334" i="1" s="1"/>
  <c r="X334" i="1"/>
  <c r="U331" i="1"/>
  <c r="V331" i="1"/>
  <c r="AE331" i="1" s="1"/>
  <c r="X331" i="1"/>
  <c r="U328" i="1"/>
  <c r="V328" i="1"/>
  <c r="AE328" i="1" s="1"/>
  <c r="X328" i="1"/>
  <c r="U322" i="1"/>
  <c r="V322" i="1"/>
  <c r="AE322" i="1" s="1"/>
  <c r="X322" i="1"/>
  <c r="U316" i="1"/>
  <c r="V316" i="1"/>
  <c r="AE316" i="1" s="1"/>
  <c r="X316" i="1"/>
  <c r="U312" i="1"/>
  <c r="V312" i="1"/>
  <c r="AE312" i="1" s="1"/>
  <c r="X312" i="1"/>
  <c r="U308" i="1"/>
  <c r="V308" i="1"/>
  <c r="AE308" i="1" s="1"/>
  <c r="X308" i="1"/>
  <c r="U304" i="1"/>
  <c r="V304" i="1"/>
  <c r="AE304" i="1" s="1"/>
  <c r="X304" i="1"/>
  <c r="U301" i="1"/>
  <c r="V301" i="1"/>
  <c r="AE301" i="1" s="1"/>
  <c r="X301" i="1"/>
  <c r="U299" i="1"/>
  <c r="V299" i="1"/>
  <c r="AE299" i="1" s="1"/>
  <c r="X299" i="1"/>
  <c r="U291" i="1"/>
  <c r="V291" i="1"/>
  <c r="AE291" i="1" s="1"/>
  <c r="X291" i="1"/>
  <c r="U289" i="1"/>
  <c r="V289" i="1"/>
  <c r="AE289" i="1" s="1"/>
  <c r="X289" i="1"/>
  <c r="U285" i="1"/>
  <c r="V285" i="1"/>
  <c r="AE285" i="1" s="1"/>
  <c r="X285" i="1"/>
  <c r="U282" i="1"/>
  <c r="V282" i="1"/>
  <c r="AE282" i="1" s="1"/>
  <c r="X282" i="1"/>
  <c r="U278" i="1"/>
  <c r="V278" i="1"/>
  <c r="AE278" i="1" s="1"/>
  <c r="X278" i="1"/>
  <c r="U276" i="1"/>
  <c r="V276" i="1"/>
  <c r="AE276" i="1" s="1"/>
  <c r="X276" i="1"/>
  <c r="U272" i="1"/>
  <c r="V272" i="1"/>
  <c r="AE272" i="1" s="1"/>
  <c r="X272" i="1"/>
  <c r="U265" i="1"/>
  <c r="V265" i="1"/>
  <c r="AE265" i="1" s="1"/>
  <c r="X265" i="1"/>
  <c r="U262" i="1"/>
  <c r="V262" i="1"/>
  <c r="AE262" i="1" s="1"/>
  <c r="X262" i="1"/>
  <c r="U248" i="1"/>
  <c r="V248" i="1"/>
  <c r="AE248" i="1" s="1"/>
  <c r="X248" i="1"/>
  <c r="U225" i="1"/>
  <c r="V225" i="1"/>
  <c r="AE225" i="1" s="1"/>
  <c r="X225" i="1"/>
  <c r="U204" i="1"/>
  <c r="V204" i="1"/>
  <c r="AE204" i="1" s="1"/>
  <c r="X204" i="1"/>
  <c r="U199" i="1"/>
  <c r="V199" i="1"/>
  <c r="AE199" i="1" s="1"/>
  <c r="X199" i="1"/>
  <c r="U196" i="1"/>
  <c r="V196" i="1"/>
  <c r="AE196" i="1" s="1"/>
  <c r="X196" i="1"/>
  <c r="U188" i="1"/>
  <c r="V188" i="1"/>
  <c r="AE188" i="1" s="1"/>
  <c r="X188" i="1"/>
  <c r="U186" i="1"/>
  <c r="V186" i="1"/>
  <c r="AE186" i="1" s="1"/>
  <c r="X186" i="1"/>
  <c r="U183" i="1"/>
  <c r="U176" i="1" s="1"/>
  <c r="V183" i="1"/>
  <c r="X183" i="1"/>
  <c r="X176" i="1" s="1"/>
  <c r="U173" i="1"/>
  <c r="V173" i="1"/>
  <c r="AE173" i="1" s="1"/>
  <c r="X173" i="1"/>
  <c r="U166" i="1"/>
  <c r="V166" i="1"/>
  <c r="AE166" i="1" s="1"/>
  <c r="X166" i="1"/>
  <c r="U160" i="1"/>
  <c r="V160" i="1"/>
  <c r="AE160" i="1" s="1"/>
  <c r="X160" i="1"/>
  <c r="U158" i="1"/>
  <c r="V158" i="1"/>
  <c r="AE158" i="1" s="1"/>
  <c r="X158" i="1"/>
  <c r="U154" i="1"/>
  <c r="V154" i="1"/>
  <c r="AE154" i="1" s="1"/>
  <c r="X154" i="1"/>
  <c r="U150" i="1"/>
  <c r="V150" i="1"/>
  <c r="AE150" i="1" s="1"/>
  <c r="X150" i="1"/>
  <c r="X122" i="1"/>
  <c r="U134" i="1"/>
  <c r="V134" i="1"/>
  <c r="AE134" i="1" s="1"/>
  <c r="U130" i="1"/>
  <c r="V130" i="1"/>
  <c r="AE130" i="1" s="1"/>
  <c r="V122" i="1"/>
  <c r="AE122" i="1" s="1"/>
  <c r="U91" i="1"/>
  <c r="V91" i="1"/>
  <c r="AE91" i="1" s="1"/>
  <c r="U88" i="1"/>
  <c r="V88" i="1"/>
  <c r="AE88" i="1" s="1"/>
  <c r="U86" i="1"/>
  <c r="V86" i="1"/>
  <c r="AE86" i="1" s="1"/>
  <c r="U80" i="1"/>
  <c r="V80" i="1"/>
  <c r="AE80" i="1" s="1"/>
  <c r="U70" i="1"/>
  <c r="V70" i="1"/>
  <c r="AE70" i="1" s="1"/>
  <c r="T70" i="1"/>
  <c r="U62" i="1"/>
  <c r="V62" i="1"/>
  <c r="AE62" i="1" s="1"/>
  <c r="U60" i="1"/>
  <c r="V60" i="1"/>
  <c r="AE60" i="1" s="1"/>
  <c r="U55" i="1"/>
  <c r="V55" i="1"/>
  <c r="AE55" i="1" s="1"/>
  <c r="U48" i="1"/>
  <c r="V48" i="1"/>
  <c r="AE48" i="1" s="1"/>
  <c r="U45" i="1"/>
  <c r="V45" i="1"/>
  <c r="AE45" i="1" s="1"/>
  <c r="U42" i="1"/>
  <c r="V42" i="1"/>
  <c r="AE42" i="1" s="1"/>
  <c r="U40" i="1"/>
  <c r="V40" i="1"/>
  <c r="AE40" i="1" s="1"/>
  <c r="U26" i="1"/>
  <c r="V26" i="1"/>
  <c r="U23" i="1"/>
  <c r="V23" i="1"/>
  <c r="AE23" i="1" s="1"/>
  <c r="V116" i="1"/>
  <c r="AE116" i="1" s="1"/>
  <c r="X116" i="1"/>
  <c r="V110" i="1"/>
  <c r="AE110" i="1" s="1"/>
  <c r="X110" i="1"/>
  <c r="V106" i="1"/>
  <c r="AE106" i="1" s="1"/>
  <c r="X106" i="1"/>
  <c r="X749" i="1" l="1"/>
  <c r="W749" i="1"/>
  <c r="AE678" i="1"/>
  <c r="AE571" i="1"/>
  <c r="V747" i="1"/>
  <c r="AE573" i="1"/>
  <c r="V748" i="1"/>
  <c r="AE748" i="1" s="1"/>
  <c r="U749" i="1"/>
  <c r="AE26" i="1"/>
  <c r="V564" i="1"/>
  <c r="AE567" i="1"/>
  <c r="V621" i="1"/>
  <c r="AE621" i="1" s="1"/>
  <c r="AE623" i="1"/>
  <c r="V176" i="1"/>
  <c r="AE183" i="1"/>
  <c r="V485" i="1"/>
  <c r="AE487" i="1"/>
  <c r="V22" i="1"/>
  <c r="W746" i="1"/>
  <c r="X570" i="1"/>
  <c r="V591" i="1"/>
  <c r="X327" i="1"/>
  <c r="X325" i="1" s="1"/>
  <c r="X425" i="1"/>
  <c r="V570" i="1"/>
  <c r="V473" i="1"/>
  <c r="U591" i="1"/>
  <c r="U590" i="1" s="1"/>
  <c r="U746" i="1" s="1"/>
  <c r="U447" i="1"/>
  <c r="X447" i="1"/>
  <c r="U473" i="1"/>
  <c r="X591" i="1"/>
  <c r="X590" i="1" s="1"/>
  <c r="X746" i="1" s="1"/>
  <c r="X758" i="1" s="1"/>
  <c r="U570" i="1"/>
  <c r="V447" i="1"/>
  <c r="X473" i="1"/>
  <c r="U578" i="1"/>
  <c r="X578" i="1"/>
  <c r="V578" i="1"/>
  <c r="V497" i="1"/>
  <c r="U497" i="1"/>
  <c r="X497" i="1"/>
  <c r="U425" i="1"/>
  <c r="V425" i="1"/>
  <c r="V327" i="1"/>
  <c r="X271" i="1"/>
  <c r="U271" i="1"/>
  <c r="V271" i="1"/>
  <c r="U22" i="1"/>
  <c r="W758" i="1" l="1"/>
  <c r="AE747" i="1"/>
  <c r="V749" i="1"/>
  <c r="AE749" i="1" s="1"/>
  <c r="U758" i="1"/>
  <c r="V590" i="1"/>
  <c r="V746" i="1" s="1"/>
  <c r="V325" i="1"/>
  <c r="Y680" i="1"/>
  <c r="Y678" i="1"/>
  <c r="U618" i="1"/>
  <c r="V618" i="1"/>
  <c r="V758" i="1" l="1"/>
  <c r="T454" i="1"/>
  <c r="T457" i="1"/>
  <c r="T466" i="1"/>
  <c r="T448" i="1"/>
  <c r="T680" i="1"/>
  <c r="T678" i="1"/>
  <c r="T623" i="1"/>
  <c r="T610" i="1"/>
  <c r="T592" i="1"/>
  <c r="T584" i="1"/>
  <c r="T581" i="1"/>
  <c r="T588" i="1"/>
  <c r="T579" i="1"/>
  <c r="T573" i="1"/>
  <c r="T748" i="1" s="1"/>
  <c r="T571" i="1"/>
  <c r="T747" i="1" s="1"/>
  <c r="T567" i="1"/>
  <c r="T564" i="1" s="1"/>
  <c r="T560" i="1"/>
  <c r="T557" i="1"/>
  <c r="T555" i="1"/>
  <c r="T546" i="1"/>
  <c r="T539" i="1"/>
  <c r="T535" i="1"/>
  <c r="T526" i="1"/>
  <c r="T521" i="1"/>
  <c r="T511" i="1"/>
  <c r="T509" i="1"/>
  <c r="T504" i="1"/>
  <c r="T498" i="1"/>
  <c r="T493" i="1"/>
  <c r="T489" i="1"/>
  <c r="T487" i="1"/>
  <c r="T482" i="1"/>
  <c r="T476" i="1"/>
  <c r="T474" i="1"/>
  <c r="T441" i="1"/>
  <c r="T438" i="1"/>
  <c r="T434" i="1"/>
  <c r="T429" i="1"/>
  <c r="T427" i="1"/>
  <c r="T416" i="1"/>
  <c r="T413" i="1"/>
  <c r="T404" i="1"/>
  <c r="T400" i="1"/>
  <c r="T394" i="1"/>
  <c r="T391" i="1"/>
  <c r="T385" i="1"/>
  <c r="T383" i="1"/>
  <c r="T381" i="1"/>
  <c r="T378" i="1"/>
  <c r="T365" i="1"/>
  <c r="T361" i="1"/>
  <c r="T359" i="1"/>
  <c r="T353" i="1"/>
  <c r="T351" i="1"/>
  <c r="U223" i="1"/>
  <c r="U217" i="1" s="1"/>
  <c r="U122" i="1"/>
  <c r="U116" i="1"/>
  <c r="U110" i="1"/>
  <c r="U106" i="1"/>
  <c r="U101" i="1"/>
  <c r="U99" i="1"/>
  <c r="U96" i="1"/>
  <c r="T345" i="1"/>
  <c r="T334" i="1"/>
  <c r="T331" i="1"/>
  <c r="T328" i="1"/>
  <c r="T322" i="1"/>
  <c r="T316" i="1"/>
  <c r="T312" i="1"/>
  <c r="T308" i="1"/>
  <c r="T304" i="1"/>
  <c r="T301" i="1"/>
  <c r="T299" i="1"/>
  <c r="T291" i="1"/>
  <c r="T289" i="1"/>
  <c r="T285" i="1"/>
  <c r="T282" i="1"/>
  <c r="T278" i="1"/>
  <c r="T276" i="1"/>
  <c r="T272" i="1"/>
  <c r="T265" i="1"/>
  <c r="T262" i="1"/>
  <c r="T248" i="1"/>
  <c r="T225" i="1"/>
  <c r="T204" i="1"/>
  <c r="T199" i="1"/>
  <c r="T196" i="1"/>
  <c r="T188" i="1"/>
  <c r="T186" i="1"/>
  <c r="T183" i="1"/>
  <c r="T176" i="1" s="1"/>
  <c r="T173" i="1"/>
  <c r="T166" i="1"/>
  <c r="T160" i="1"/>
  <c r="T158" i="1"/>
  <c r="T154" i="1"/>
  <c r="T150" i="1"/>
  <c r="T106" i="1"/>
  <c r="T110" i="1"/>
  <c r="T116" i="1"/>
  <c r="T122" i="1"/>
  <c r="T130" i="1"/>
  <c r="T134" i="1"/>
  <c r="T101" i="1"/>
  <c r="T99" i="1"/>
  <c r="T96" i="1"/>
  <c r="T80" i="1"/>
  <c r="T62" i="1"/>
  <c r="T60" i="1"/>
  <c r="T51" i="1"/>
  <c r="T55" i="1"/>
  <c r="T48" i="1"/>
  <c r="T45" i="1"/>
  <c r="T42" i="1"/>
  <c r="T40" i="1"/>
  <c r="T749" i="1" l="1"/>
  <c r="U327" i="1"/>
  <c r="U325" i="1" s="1"/>
  <c r="T473" i="1"/>
  <c r="T59" i="1"/>
  <c r="T327" i="1"/>
  <c r="T94" i="1"/>
  <c r="T447" i="1"/>
  <c r="T271" i="1"/>
  <c r="T349" i="1"/>
  <c r="T578" i="1"/>
  <c r="U121" i="1"/>
  <c r="U105" i="1" s="1"/>
  <c r="T570" i="1"/>
  <c r="T497" i="1"/>
  <c r="T425" i="1"/>
  <c r="U349" i="1"/>
  <c r="U94" i="1"/>
  <c r="U69" i="1"/>
  <c r="T91" i="1"/>
  <c r="T88" i="1"/>
  <c r="T86" i="1"/>
  <c r="T26" i="1"/>
  <c r="T23" i="1"/>
  <c r="U29" i="1"/>
  <c r="T29" i="1"/>
  <c r="T69" i="1" l="1"/>
  <c r="T28" i="1" s="1"/>
  <c r="S327" i="1" l="1"/>
  <c r="AE327" i="1" s="1"/>
  <c r="Q655" i="1" l="1"/>
  <c r="Q650" i="1"/>
  <c r="Q646" i="1"/>
  <c r="Q485" i="1"/>
  <c r="Q420" i="1"/>
  <c r="Q327" i="1"/>
  <c r="Q319" i="1"/>
  <c r="Q267" i="1"/>
  <c r="Q255" i="1"/>
  <c r="Q243" i="1"/>
  <c r="Q237" i="1"/>
  <c r="Q223" i="1"/>
  <c r="Q213" i="1"/>
  <c r="Q170" i="1"/>
  <c r="Q719" i="1" l="1"/>
  <c r="R719" i="1"/>
  <c r="S719" i="1"/>
  <c r="T719" i="1"/>
  <c r="U719" i="1"/>
  <c r="V719" i="1"/>
  <c r="X719" i="1"/>
  <c r="Y719" i="1"/>
  <c r="P719" i="1"/>
  <c r="Q578" i="1"/>
  <c r="R578" i="1"/>
  <c r="S578" i="1"/>
  <c r="AE578" i="1" s="1"/>
  <c r="Y578" i="1"/>
  <c r="P578" i="1"/>
  <c r="Q570" i="1"/>
  <c r="R570" i="1"/>
  <c r="S570" i="1"/>
  <c r="AE570" i="1" s="1"/>
  <c r="Y570" i="1"/>
  <c r="P570" i="1"/>
  <c r="Q564" i="1"/>
  <c r="R564" i="1"/>
  <c r="S564" i="1"/>
  <c r="AE564" i="1" s="1"/>
  <c r="Y564" i="1"/>
  <c r="P564" i="1"/>
  <c r="Q562" i="1"/>
  <c r="R562" i="1"/>
  <c r="S562" i="1"/>
  <c r="T562" i="1"/>
  <c r="U562" i="1"/>
  <c r="V562" i="1"/>
  <c r="X562" i="1"/>
  <c r="Y562" i="1"/>
  <c r="P562" i="1"/>
  <c r="Q497" i="1"/>
  <c r="R497" i="1"/>
  <c r="S497" i="1"/>
  <c r="AE497" i="1" s="1"/>
  <c r="Y497" i="1"/>
  <c r="P497" i="1"/>
  <c r="Q425" i="1"/>
  <c r="R425" i="1"/>
  <c r="S425" i="1"/>
  <c r="AE425" i="1" s="1"/>
  <c r="Y425" i="1"/>
  <c r="P425" i="1"/>
  <c r="Q271" i="1"/>
  <c r="R271" i="1"/>
  <c r="S271" i="1"/>
  <c r="AE271" i="1" s="1"/>
  <c r="Y271" i="1"/>
  <c r="P271" i="1"/>
  <c r="Q228" i="1"/>
  <c r="R228" i="1"/>
  <c r="S228" i="1"/>
  <c r="T228" i="1"/>
  <c r="U228" i="1"/>
  <c r="V228" i="1"/>
  <c r="X228" i="1"/>
  <c r="Y228" i="1"/>
  <c r="P228" i="1"/>
  <c r="Q94" i="1"/>
  <c r="R94" i="1"/>
  <c r="S94" i="1"/>
  <c r="AE94" i="1" s="1"/>
  <c r="X94" i="1"/>
  <c r="Y94" i="1"/>
  <c r="P94" i="1"/>
  <c r="Q22" i="1"/>
  <c r="R22" i="1"/>
  <c r="S22" i="1"/>
  <c r="AE22" i="1" s="1"/>
  <c r="T22" i="1"/>
  <c r="X22" i="1"/>
  <c r="Y22" i="1"/>
  <c r="P22" i="1"/>
  <c r="Q15" i="1"/>
  <c r="R15" i="1"/>
  <c r="S15" i="1"/>
  <c r="T15" i="1"/>
  <c r="U15" i="1"/>
  <c r="V15" i="1"/>
  <c r="X15" i="1"/>
  <c r="Y15" i="1"/>
  <c r="P15" i="1"/>
  <c r="Q11" i="1"/>
  <c r="R11" i="1"/>
  <c r="S11" i="1"/>
  <c r="T11" i="1"/>
  <c r="U11" i="1"/>
  <c r="V11" i="1"/>
  <c r="X11" i="1"/>
  <c r="Y11" i="1"/>
  <c r="P11" i="1"/>
  <c r="Q735" i="1"/>
  <c r="R735" i="1"/>
  <c r="S735" i="1"/>
  <c r="T735" i="1"/>
  <c r="U735" i="1"/>
  <c r="W735" i="1"/>
  <c r="X735" i="1"/>
  <c r="Y735" i="1"/>
  <c r="P735" i="1"/>
  <c r="Q714" i="1"/>
  <c r="R714" i="1"/>
  <c r="S714" i="1"/>
  <c r="T714" i="1"/>
  <c r="U714" i="1"/>
  <c r="V714" i="1"/>
  <c r="X714" i="1"/>
  <c r="Y714" i="1"/>
  <c r="P714" i="1"/>
  <c r="P706" i="1"/>
  <c r="R698" i="1"/>
  <c r="S698" i="1"/>
  <c r="T698" i="1"/>
  <c r="U698" i="1"/>
  <c r="V698" i="1"/>
  <c r="X698" i="1"/>
  <c r="Y698" i="1"/>
  <c r="P698" i="1"/>
  <c r="R693" i="1"/>
  <c r="S693" i="1"/>
  <c r="T693" i="1"/>
  <c r="U693" i="1"/>
  <c r="V693" i="1"/>
  <c r="W755" i="1"/>
  <c r="W752" i="1" s="1"/>
  <c r="W753" i="1" s="1"/>
  <c r="X693" i="1"/>
  <c r="Y693" i="1"/>
  <c r="R655" i="1"/>
  <c r="S655" i="1"/>
  <c r="T655" i="1"/>
  <c r="U655" i="1"/>
  <c r="V655" i="1"/>
  <c r="X655" i="1"/>
  <c r="Y655" i="1"/>
  <c r="P655" i="1"/>
  <c r="R650" i="1"/>
  <c r="S650" i="1"/>
  <c r="T650" i="1"/>
  <c r="U650" i="1"/>
  <c r="V650" i="1"/>
  <c r="X650" i="1"/>
  <c r="Y650" i="1"/>
  <c r="P650" i="1"/>
  <c r="R646" i="1"/>
  <c r="S646" i="1"/>
  <c r="T646" i="1"/>
  <c r="U646" i="1"/>
  <c r="V646" i="1"/>
  <c r="X646" i="1"/>
  <c r="Y646" i="1"/>
  <c r="P646" i="1"/>
  <c r="Q631" i="1"/>
  <c r="R631" i="1"/>
  <c r="S631" i="1"/>
  <c r="T631" i="1"/>
  <c r="U631" i="1"/>
  <c r="V631" i="1"/>
  <c r="X631" i="1"/>
  <c r="Y631" i="1"/>
  <c r="P631" i="1"/>
  <c r="Q627" i="1"/>
  <c r="R627" i="1"/>
  <c r="S627" i="1"/>
  <c r="T627" i="1"/>
  <c r="U627" i="1"/>
  <c r="V627" i="1"/>
  <c r="X627" i="1"/>
  <c r="Y627" i="1"/>
  <c r="P627" i="1"/>
  <c r="Q621" i="1"/>
  <c r="R621" i="1"/>
  <c r="T621" i="1"/>
  <c r="Y621" i="1"/>
  <c r="P621" i="1"/>
  <c r="Q618" i="1"/>
  <c r="R618" i="1"/>
  <c r="S618" i="1"/>
  <c r="T618" i="1"/>
  <c r="X618" i="1"/>
  <c r="Y618" i="1"/>
  <c r="P618" i="1"/>
  <c r="Q591" i="1"/>
  <c r="Q590" i="1" s="1"/>
  <c r="R591" i="1"/>
  <c r="R590" i="1" s="1"/>
  <c r="S591" i="1"/>
  <c r="T591" i="1"/>
  <c r="Y591" i="1"/>
  <c r="Y590" i="1" s="1"/>
  <c r="Y746" i="1" s="1"/>
  <c r="Y758" i="1" s="1"/>
  <c r="P591" i="1"/>
  <c r="P590" i="1" s="1"/>
  <c r="Q473" i="1"/>
  <c r="R473" i="1"/>
  <c r="S473" i="1"/>
  <c r="AE473" i="1" s="1"/>
  <c r="Y473" i="1"/>
  <c r="P473" i="1"/>
  <c r="R485" i="1"/>
  <c r="S485" i="1"/>
  <c r="AE485" i="1" s="1"/>
  <c r="T485" i="1"/>
  <c r="T446" i="1" s="1"/>
  <c r="U446" i="1"/>
  <c r="V446" i="1"/>
  <c r="X446" i="1"/>
  <c r="Y485" i="1"/>
  <c r="P485" i="1"/>
  <c r="Q447" i="1"/>
  <c r="S447" i="1"/>
  <c r="AE447" i="1" s="1"/>
  <c r="Y447" i="1"/>
  <c r="R420" i="1"/>
  <c r="S420" i="1"/>
  <c r="T420" i="1"/>
  <c r="U420" i="1"/>
  <c r="V420" i="1"/>
  <c r="X420" i="1"/>
  <c r="Y420" i="1"/>
  <c r="P420" i="1"/>
  <c r="R407" i="1"/>
  <c r="S407" i="1"/>
  <c r="T407" i="1"/>
  <c r="U407" i="1"/>
  <c r="V407" i="1"/>
  <c r="X407" i="1"/>
  <c r="Y407" i="1"/>
  <c r="Q389" i="1"/>
  <c r="R390" i="1"/>
  <c r="R389" i="1" s="1"/>
  <c r="S390" i="1"/>
  <c r="S389" i="1" s="1"/>
  <c r="T390" i="1"/>
  <c r="T389" i="1" s="1"/>
  <c r="U390" i="1"/>
  <c r="U389" i="1" s="1"/>
  <c r="V390" i="1"/>
  <c r="X390" i="1"/>
  <c r="X389" i="1" s="1"/>
  <c r="Y390" i="1"/>
  <c r="Y389" i="1" s="1"/>
  <c r="P389" i="1"/>
  <c r="R373" i="1"/>
  <c r="S373" i="1"/>
  <c r="T373" i="1"/>
  <c r="U373" i="1"/>
  <c r="V373" i="1"/>
  <c r="X373" i="1"/>
  <c r="Y373" i="1"/>
  <c r="P373" i="1"/>
  <c r="Q370" i="1"/>
  <c r="R370" i="1"/>
  <c r="S370" i="1"/>
  <c r="T370" i="1"/>
  <c r="U370" i="1"/>
  <c r="V370" i="1"/>
  <c r="X370" i="1"/>
  <c r="Y370" i="1"/>
  <c r="P370" i="1"/>
  <c r="R363" i="1"/>
  <c r="S363" i="1"/>
  <c r="T363" i="1"/>
  <c r="U363" i="1"/>
  <c r="V363" i="1"/>
  <c r="X363" i="1"/>
  <c r="Y363" i="1"/>
  <c r="P363" i="1"/>
  <c r="R349" i="1"/>
  <c r="S349" i="1"/>
  <c r="V349" i="1"/>
  <c r="X349" i="1"/>
  <c r="Y349" i="1"/>
  <c r="P349" i="1"/>
  <c r="Q325" i="1"/>
  <c r="R327" i="1"/>
  <c r="R325" i="1" s="1"/>
  <c r="S325" i="1"/>
  <c r="AE325" i="1" s="1"/>
  <c r="T325" i="1"/>
  <c r="Y327" i="1"/>
  <c r="Y325" i="1" s="1"/>
  <c r="P327" i="1"/>
  <c r="P325" i="1" s="1"/>
  <c r="Q303" i="1"/>
  <c r="R319" i="1"/>
  <c r="R303" i="1" s="1"/>
  <c r="S319" i="1"/>
  <c r="S303" i="1" s="1"/>
  <c r="T319" i="1"/>
  <c r="T303" i="1" s="1"/>
  <c r="U319" i="1"/>
  <c r="U303" i="1" s="1"/>
  <c r="V319" i="1"/>
  <c r="X319" i="1"/>
  <c r="X303" i="1" s="1"/>
  <c r="Y319" i="1"/>
  <c r="Y303" i="1" s="1"/>
  <c r="P319" i="1"/>
  <c r="P303" i="1" s="1"/>
  <c r="R267" i="1"/>
  <c r="S267" i="1"/>
  <c r="T267" i="1"/>
  <c r="U267" i="1"/>
  <c r="V267" i="1"/>
  <c r="AE267" i="1" s="1"/>
  <c r="X267" i="1"/>
  <c r="Y267" i="1"/>
  <c r="P267" i="1"/>
  <c r="R255" i="1"/>
  <c r="S255" i="1"/>
  <c r="T255" i="1"/>
  <c r="U255" i="1"/>
  <c r="V255" i="1"/>
  <c r="AE255" i="1" s="1"/>
  <c r="X255" i="1"/>
  <c r="Y255" i="1"/>
  <c r="P255" i="1"/>
  <c r="R243" i="1"/>
  <c r="S243" i="1"/>
  <c r="T243" i="1"/>
  <c r="U243" i="1"/>
  <c r="V243" i="1"/>
  <c r="X243" i="1"/>
  <c r="Y243" i="1"/>
  <c r="P243" i="1"/>
  <c r="R237" i="1"/>
  <c r="S237" i="1"/>
  <c r="T237" i="1"/>
  <c r="U237" i="1"/>
  <c r="V237" i="1"/>
  <c r="X237" i="1"/>
  <c r="Y237" i="1"/>
  <c r="P237" i="1"/>
  <c r="Q217" i="1"/>
  <c r="R223" i="1"/>
  <c r="R217" i="1" s="1"/>
  <c r="S223" i="1"/>
  <c r="S217" i="1" s="1"/>
  <c r="T223" i="1"/>
  <c r="T217" i="1" s="1"/>
  <c r="V223" i="1"/>
  <c r="X223" i="1"/>
  <c r="X217" i="1" s="1"/>
  <c r="Y223" i="1"/>
  <c r="Y217" i="1" s="1"/>
  <c r="P223" i="1"/>
  <c r="P217" i="1" s="1"/>
  <c r="R213" i="1"/>
  <c r="S213" i="1"/>
  <c r="T213" i="1"/>
  <c r="T175" i="1" s="1"/>
  <c r="U213" i="1"/>
  <c r="U175" i="1" s="1"/>
  <c r="V213" i="1"/>
  <c r="X213" i="1"/>
  <c r="X175" i="1" s="1"/>
  <c r="Y213" i="1"/>
  <c r="P213" i="1"/>
  <c r="Q176" i="1"/>
  <c r="R176" i="1"/>
  <c r="S176" i="1"/>
  <c r="AE176" i="1" s="1"/>
  <c r="Y176" i="1"/>
  <c r="P176" i="1"/>
  <c r="Q149" i="1"/>
  <c r="R170" i="1"/>
  <c r="R149" i="1" s="1"/>
  <c r="S170" i="1"/>
  <c r="S149" i="1" s="1"/>
  <c r="T170" i="1"/>
  <c r="T149" i="1" s="1"/>
  <c r="U170" i="1"/>
  <c r="U149" i="1" s="1"/>
  <c r="V170" i="1"/>
  <c r="X170" i="1"/>
  <c r="X149" i="1" s="1"/>
  <c r="Y170" i="1"/>
  <c r="Y149" i="1" s="1"/>
  <c r="P170" i="1"/>
  <c r="P149" i="1" s="1"/>
  <c r="Q140" i="1"/>
  <c r="R142" i="1"/>
  <c r="R140" i="1" s="1"/>
  <c r="S142" i="1"/>
  <c r="S140" i="1" s="1"/>
  <c r="T142" i="1"/>
  <c r="T140" i="1" s="1"/>
  <c r="U142" i="1"/>
  <c r="U140" i="1" s="1"/>
  <c r="V142" i="1"/>
  <c r="X142" i="1"/>
  <c r="X140" i="1" s="1"/>
  <c r="Y142" i="1"/>
  <c r="Y140" i="1" s="1"/>
  <c r="P142" i="1"/>
  <c r="P140" i="1" s="1"/>
  <c r="Q121" i="1"/>
  <c r="Q105" i="1" s="1"/>
  <c r="R121" i="1"/>
  <c r="R105" i="1" s="1"/>
  <c r="S121" i="1"/>
  <c r="S105" i="1" s="1"/>
  <c r="T121" i="1"/>
  <c r="T105" i="1" s="1"/>
  <c r="V121" i="1"/>
  <c r="X121" i="1"/>
  <c r="Y121" i="1"/>
  <c r="Y105" i="1" s="1"/>
  <c r="P121" i="1"/>
  <c r="P105" i="1" s="1"/>
  <c r="Q69" i="1"/>
  <c r="R69" i="1"/>
  <c r="S69" i="1"/>
  <c r="V69" i="1"/>
  <c r="Y69" i="1"/>
  <c r="P69" i="1"/>
  <c r="R59" i="1"/>
  <c r="S59" i="1"/>
  <c r="U59" i="1"/>
  <c r="V59" i="1"/>
  <c r="Y59" i="1"/>
  <c r="P59" i="1"/>
  <c r="Q51" i="1"/>
  <c r="R51" i="1"/>
  <c r="S51" i="1"/>
  <c r="U51" i="1"/>
  <c r="V51" i="1"/>
  <c r="Y51" i="1"/>
  <c r="P51" i="1"/>
  <c r="X755" i="1" l="1"/>
  <c r="X752" i="1" s="1"/>
  <c r="X753" i="1" s="1"/>
  <c r="X756" i="1" s="1"/>
  <c r="AE51" i="1"/>
  <c r="AE363" i="1"/>
  <c r="AE11" i="1"/>
  <c r="AE650" i="1"/>
  <c r="AE655" i="1"/>
  <c r="X105" i="1"/>
  <c r="U755" i="1"/>
  <c r="U752" i="1" s="1"/>
  <c r="U753" i="1" s="1"/>
  <c r="Y755" i="1"/>
  <c r="AE693" i="1"/>
  <c r="V755" i="1"/>
  <c r="V752" i="1" s="1"/>
  <c r="U754" i="1"/>
  <c r="S755" i="1"/>
  <c r="S752" i="1" s="1"/>
  <c r="S753" i="1" s="1"/>
  <c r="T755" i="1"/>
  <c r="T752" i="1" s="1"/>
  <c r="T753" i="1" s="1"/>
  <c r="V754" i="1"/>
  <c r="AE618" i="1"/>
  <c r="S754" i="1"/>
  <c r="T754" i="1"/>
  <c r="X754" i="1"/>
  <c r="Y754" i="1"/>
  <c r="W754" i="1"/>
  <c r="W756" i="1" s="1"/>
  <c r="AE59" i="1"/>
  <c r="AE69" i="1"/>
  <c r="AE349" i="1"/>
  <c r="AE370" i="1"/>
  <c r="AE698" i="1"/>
  <c r="AE15" i="1"/>
  <c r="AE373" i="1"/>
  <c r="AE627" i="1"/>
  <c r="S590" i="1"/>
  <c r="AE591" i="1"/>
  <c r="AE243" i="1"/>
  <c r="AE420" i="1"/>
  <c r="AE646" i="1"/>
  <c r="AE237" i="1"/>
  <c r="AE407" i="1"/>
  <c r="V149" i="1"/>
  <c r="AE149" i="1" s="1"/>
  <c r="AE170" i="1"/>
  <c r="V217" i="1"/>
  <c r="AE217" i="1" s="1"/>
  <c r="AE223" i="1"/>
  <c r="V389" i="1"/>
  <c r="AE389" i="1" s="1"/>
  <c r="AE390" i="1"/>
  <c r="AE631" i="1"/>
  <c r="AE719" i="1"/>
  <c r="V105" i="1"/>
  <c r="AE105" i="1" s="1"/>
  <c r="AE121" i="1"/>
  <c r="V175" i="1"/>
  <c r="AE213" i="1"/>
  <c r="AE714" i="1"/>
  <c r="AE562" i="1"/>
  <c r="V303" i="1"/>
  <c r="AE303" i="1" s="1"/>
  <c r="AE319" i="1"/>
  <c r="V140" i="1"/>
  <c r="AE140" i="1" s="1"/>
  <c r="AE142" i="1"/>
  <c r="AE228" i="1"/>
  <c r="V28" i="1"/>
  <c r="V254" i="1"/>
  <c r="V236" i="1"/>
  <c r="V399" i="1"/>
  <c r="X617" i="1"/>
  <c r="V675" i="1"/>
  <c r="U254" i="1"/>
  <c r="V348" i="1"/>
  <c r="V617" i="1"/>
  <c r="X675" i="1"/>
  <c r="U399" i="1"/>
  <c r="U617" i="1"/>
  <c r="X236" i="1"/>
  <c r="U675" i="1"/>
  <c r="X254" i="1"/>
  <c r="U348" i="1"/>
  <c r="U236" i="1"/>
  <c r="X399" i="1"/>
  <c r="X348" i="1"/>
  <c r="T254" i="1"/>
  <c r="T399" i="1"/>
  <c r="Y675" i="1"/>
  <c r="T675" i="1"/>
  <c r="U28" i="1"/>
  <c r="T236" i="1"/>
  <c r="T348" i="1"/>
  <c r="T590" i="1"/>
  <c r="T746" i="1" s="1"/>
  <c r="T756" i="1" s="1"/>
  <c r="Y28" i="1"/>
  <c r="Q28" i="1"/>
  <c r="P28" i="1"/>
  <c r="R28" i="1"/>
  <c r="S28" i="1"/>
  <c r="X28" i="1"/>
  <c r="S675" i="1"/>
  <c r="R399" i="1"/>
  <c r="Y446" i="1"/>
  <c r="Q446" i="1"/>
  <c r="Y617" i="1"/>
  <c r="Q617" i="1"/>
  <c r="Y645" i="1"/>
  <c r="Q645" i="1"/>
  <c r="R675" i="1"/>
  <c r="Y175" i="1"/>
  <c r="Q175" i="1"/>
  <c r="S254" i="1"/>
  <c r="Y399" i="1"/>
  <c r="Q399" i="1"/>
  <c r="X645" i="1"/>
  <c r="R254" i="1"/>
  <c r="P236" i="1"/>
  <c r="S175" i="1"/>
  <c r="Y254" i="1"/>
  <c r="Q254" i="1"/>
  <c r="Y348" i="1"/>
  <c r="Q348" i="1"/>
  <c r="S446" i="1"/>
  <c r="AE446" i="1" s="1"/>
  <c r="S617" i="1"/>
  <c r="S645" i="1"/>
  <c r="R175" i="1"/>
  <c r="P399" i="1"/>
  <c r="R446" i="1"/>
  <c r="R645" i="1"/>
  <c r="R236" i="1"/>
  <c r="P254" i="1"/>
  <c r="P348" i="1"/>
  <c r="S236" i="1"/>
  <c r="R617" i="1"/>
  <c r="R348" i="1"/>
  <c r="T617" i="1"/>
  <c r="T645" i="1"/>
  <c r="P675" i="1"/>
  <c r="S348" i="1"/>
  <c r="U645" i="1"/>
  <c r="P446" i="1"/>
  <c r="P617" i="1"/>
  <c r="P645" i="1"/>
  <c r="V645" i="1"/>
  <c r="Y236" i="1"/>
  <c r="Q236" i="1"/>
  <c r="S399" i="1"/>
  <c r="Q675" i="1"/>
  <c r="P175" i="1"/>
  <c r="X722" i="1" l="1"/>
  <c r="U756" i="1"/>
  <c r="V753" i="1"/>
  <c r="AE752" i="1"/>
  <c r="X724" i="1"/>
  <c r="AE755" i="1"/>
  <c r="AE754" i="1"/>
  <c r="T758" i="1"/>
  <c r="AE590" i="1"/>
  <c r="S746" i="1"/>
  <c r="V735" i="1"/>
  <c r="AE675" i="1"/>
  <c r="AE175" i="1"/>
  <c r="AE28" i="1"/>
  <c r="AE348" i="1"/>
  <c r="AE254" i="1"/>
  <c r="AE617" i="1"/>
  <c r="AE236" i="1"/>
  <c r="AE645" i="1"/>
  <c r="AE399" i="1"/>
  <c r="W721" i="1"/>
  <c r="W736" i="1" s="1"/>
  <c r="V721" i="1"/>
  <c r="T721" i="1"/>
  <c r="T736" i="1" s="1"/>
  <c r="U721" i="1"/>
  <c r="U736" i="1" s="1"/>
  <c r="Y721" i="1"/>
  <c r="Y736" i="1" s="1"/>
  <c r="R721" i="1"/>
  <c r="R736" i="1" s="1"/>
  <c r="P721" i="1"/>
  <c r="P736" i="1" s="1"/>
  <c r="S721" i="1"/>
  <c r="S736" i="1" s="1"/>
  <c r="Q721" i="1"/>
  <c r="Q736" i="1" s="1"/>
  <c r="X721" i="1"/>
  <c r="X736" i="1" s="1"/>
  <c r="AE753" i="1" l="1"/>
  <c r="V756" i="1"/>
  <c r="S758" i="1"/>
  <c r="S756" i="1"/>
  <c r="AE746" i="1"/>
  <c r="V736" i="1"/>
  <c r="AE721" i="1"/>
  <c r="AE756" i="1" l="1"/>
  <c r="AE736" i="1"/>
  <c r="AE737" i="1"/>
  <c r="F2" i="1"/>
</calcChain>
</file>

<file path=xl/comments1.xml><?xml version="1.0" encoding="utf-8"?>
<comments xmlns="http://schemas.openxmlformats.org/spreadsheetml/2006/main">
  <authors>
    <author>USER</author>
  </authors>
  <commentList>
    <comment ref="T34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bolo 24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bolo 24</t>
        </r>
      </text>
    </comment>
  </commentList>
</comments>
</file>

<file path=xl/sharedStrings.xml><?xml version="1.0" encoding="utf-8"?>
<sst xmlns="http://schemas.openxmlformats.org/spreadsheetml/2006/main" count="3859" uniqueCount="1244">
  <si>
    <t>Skupina odborov</t>
  </si>
  <si>
    <t>Odbor vzdelávania</t>
  </si>
  <si>
    <t>Stav k 30.04.</t>
  </si>
  <si>
    <t xml:space="preserve">Fyzikálno- matematické vedy </t>
  </si>
  <si>
    <t>Baníctvo, geológia, geotechnika</t>
  </si>
  <si>
    <t>2157 M</t>
  </si>
  <si>
    <t>geológia,geotechnika a environmentalistika </t>
  </si>
  <si>
    <t>2174 K</t>
  </si>
  <si>
    <t>technik mineralurg</t>
  </si>
  <si>
    <t>2176 H</t>
  </si>
  <si>
    <t xml:space="preserve">mechanik banských prevádzok </t>
  </si>
  <si>
    <t>Hutníctvo</t>
  </si>
  <si>
    <t>2234 M</t>
  </si>
  <si>
    <t>zlievačstvo</t>
  </si>
  <si>
    <t>2235 M</t>
  </si>
  <si>
    <t>hutníctvo</t>
  </si>
  <si>
    <t>2262 K</t>
  </si>
  <si>
    <t xml:space="preserve">hutník operátor </t>
  </si>
  <si>
    <t>2275 H</t>
  </si>
  <si>
    <t>hutník</t>
  </si>
  <si>
    <t>2285 H</t>
  </si>
  <si>
    <t>zlievač</t>
  </si>
  <si>
    <t>2287 H</t>
  </si>
  <si>
    <t>modelár</t>
  </si>
  <si>
    <t>Strojárstvo a ostatná kovospracúvacia výroba I</t>
  </si>
  <si>
    <t>2381 M</t>
  </si>
  <si>
    <t>strojárstvo </t>
  </si>
  <si>
    <t>2387 M</t>
  </si>
  <si>
    <t>mechatronika</t>
  </si>
  <si>
    <t>Strojárstvo a ostatná kovospracúvacia výroba II</t>
  </si>
  <si>
    <t>2411 K</t>
  </si>
  <si>
    <t>mechanik nastavovač </t>
  </si>
  <si>
    <t>2412 K</t>
  </si>
  <si>
    <t>mechanik číslicovo riadených strojov</t>
  </si>
  <si>
    <t>2413 K</t>
  </si>
  <si>
    <t>mechanik strojov a zariadení</t>
  </si>
  <si>
    <t>2419 K</t>
  </si>
  <si>
    <t>operátor ekologických zariadení</t>
  </si>
  <si>
    <t>2423 H</t>
  </si>
  <si>
    <t>nástrojár</t>
  </si>
  <si>
    <t>2426 K</t>
  </si>
  <si>
    <t>programátor obrábacích a zváracích strojov a zariadení</t>
  </si>
  <si>
    <t>2430 H</t>
  </si>
  <si>
    <t>operátor strojárskej výroby</t>
  </si>
  <si>
    <t>2432 H</t>
  </si>
  <si>
    <t>puškár</t>
  </si>
  <si>
    <t>2433 H</t>
  </si>
  <si>
    <t>obrábač kovov </t>
  </si>
  <si>
    <t>2435 H</t>
  </si>
  <si>
    <t>klampiar</t>
  </si>
  <si>
    <t>2435 H 01</t>
  </si>
  <si>
    <t>klampiar - strojárska výroba</t>
  </si>
  <si>
    <t>2435 H 02</t>
  </si>
  <si>
    <t>klampiar - stavebná výroba</t>
  </si>
  <si>
    <t>2439 H</t>
  </si>
  <si>
    <t>lakovník</t>
  </si>
  <si>
    <t>2447 K</t>
  </si>
  <si>
    <t>mechanik hasičskej techniky</t>
  </si>
  <si>
    <t>2463 H</t>
  </si>
  <si>
    <t>hodinár</t>
  </si>
  <si>
    <t>2464 H</t>
  </si>
  <si>
    <t>strojný mechanik</t>
  </si>
  <si>
    <t>2466 H</t>
  </si>
  <si>
    <t>mechanik opravár</t>
  </si>
  <si>
    <t xml:space="preserve">mechanik opravár-plynárenské zariadenia  </t>
  </si>
  <si>
    <t>2466 H 02</t>
  </si>
  <si>
    <t>mechanik opravár - stroje a zariadenia</t>
  </si>
  <si>
    <t>2466 H 04</t>
  </si>
  <si>
    <t>mechanik opravár - lesné stroje a zariadenia </t>
  </si>
  <si>
    <t>2466 H 10</t>
  </si>
  <si>
    <t>mechanik opravár - koľajové vozidlá</t>
  </si>
  <si>
    <t>2466 H 21</t>
  </si>
  <si>
    <t>mechanik opravár - hasičská technika</t>
  </si>
  <si>
    <t>2487 H</t>
  </si>
  <si>
    <t xml:space="preserve">autoopravár </t>
  </si>
  <si>
    <t>2487 H 01</t>
  </si>
  <si>
    <t>autoopravár - mechanik</t>
  </si>
  <si>
    <t>2487 H 02</t>
  </si>
  <si>
    <t>autoopravár - elektrikár</t>
  </si>
  <si>
    <t>2487 H 03</t>
  </si>
  <si>
    <t>autoopravár - karosár</t>
  </si>
  <si>
    <t>2487 H 04</t>
  </si>
  <si>
    <t>autoopravár - lakovník</t>
  </si>
  <si>
    <t>2488 H</t>
  </si>
  <si>
    <t>mechanik špecialista automobilovej výroby</t>
  </si>
  <si>
    <t>2495 K</t>
  </si>
  <si>
    <t>autotronik</t>
  </si>
  <si>
    <t>2497 K</t>
  </si>
  <si>
    <t>mechanik automobilových liniek</t>
  </si>
  <si>
    <t>Informačné a komunikačné technológie</t>
  </si>
  <si>
    <t>2561 M</t>
  </si>
  <si>
    <t>2567 M</t>
  </si>
  <si>
    <t>Elektrotechnika</t>
  </si>
  <si>
    <t>2675 M</t>
  </si>
  <si>
    <t>elektrotechnika</t>
  </si>
  <si>
    <t>2679 K</t>
  </si>
  <si>
    <t>mechanik - mechatronik</t>
  </si>
  <si>
    <t>2682 K</t>
  </si>
  <si>
    <t>mechanik počítačových sietí</t>
  </si>
  <si>
    <t>2683 H</t>
  </si>
  <si>
    <t>elektromechanik</t>
  </si>
  <si>
    <t>2683 H 11</t>
  </si>
  <si>
    <t>elektromechanik – silnoprúdová technika</t>
  </si>
  <si>
    <t>2683 H 12</t>
  </si>
  <si>
    <t>elektromechanik – automatizačná technika</t>
  </si>
  <si>
    <t>2683 H 13</t>
  </si>
  <si>
    <t>elektromechanik – telekomunikačná technika</t>
  </si>
  <si>
    <t>2683 H 14</t>
  </si>
  <si>
    <t>elektromechanik –oznamovacia zabezpečovaciatechnika</t>
  </si>
  <si>
    <t>2683 H 15</t>
  </si>
  <si>
    <t>elektromechanik –úžitková technika</t>
  </si>
  <si>
    <t>2683 H 17</t>
  </si>
  <si>
    <t>elektromechan.-chladiace zariadenia a tep.čerp </t>
  </si>
  <si>
    <t>2684 K</t>
  </si>
  <si>
    <t>bezpečnostné systémy v doprave a priemysle </t>
  </si>
  <si>
    <t>2697 K</t>
  </si>
  <si>
    <t>mechanik elektrotechnik</t>
  </si>
  <si>
    <t>Technická chémia silikátov</t>
  </si>
  <si>
    <t>2734 K</t>
  </si>
  <si>
    <t xml:space="preserve">technik sklárskej výroby </t>
  </si>
  <si>
    <t>2738 H</t>
  </si>
  <si>
    <t>operátor sklárskej výroby</t>
  </si>
  <si>
    <t>2738 H 01</t>
  </si>
  <si>
    <t>operátor sklárskej výroby - výroba dutého a lisovaného skla</t>
  </si>
  <si>
    <t>2738 H 02</t>
  </si>
  <si>
    <t>operátor sklárskej výroby - obsluha sklárskych automatov</t>
  </si>
  <si>
    <t>2738 H 03</t>
  </si>
  <si>
    <t>operátor sklárskej výroby - úprava a zušľachťovanie plochého skla</t>
  </si>
  <si>
    <t>2738 H 04</t>
  </si>
  <si>
    <t>operátor sklárskej výroby - maľba skla a keramiky</t>
  </si>
  <si>
    <t>2738 H 05</t>
  </si>
  <si>
    <t>operátor sklárskej výroby - výroba bižutérie a ozdobných predmetov</t>
  </si>
  <si>
    <t>2738 H 06</t>
  </si>
  <si>
    <t>operátor sklárskej výroby - brúsenie skla</t>
  </si>
  <si>
    <t>Technická a aplikovaná chémia</t>
  </si>
  <si>
    <t>2840 M</t>
  </si>
  <si>
    <t>biotechnológia a farmakológia</t>
  </si>
  <si>
    <t>2841 M</t>
  </si>
  <si>
    <t>technológia ochrany a tvorby životného prostredia</t>
  </si>
  <si>
    <t>2847 M</t>
  </si>
  <si>
    <t>technológia kozmetiky a chemických liečiv</t>
  </si>
  <si>
    <t>2848 M</t>
  </si>
  <si>
    <t>chemická informatika</t>
  </si>
  <si>
    <t>2849 M</t>
  </si>
  <si>
    <t>kontrolné analytické metódy</t>
  </si>
  <si>
    <t xml:space="preserve">2859 K </t>
  </si>
  <si>
    <t>operátor gumárskej a plastikárskej výroby</t>
  </si>
  <si>
    <t>2860 K</t>
  </si>
  <si>
    <t>chemik operátor</t>
  </si>
  <si>
    <t>2866 H</t>
  </si>
  <si>
    <t>gumár plastikár</t>
  </si>
  <si>
    <t>2877 H</t>
  </si>
  <si>
    <t>chemik pre udržiavanie textilných výrobkov a ďalšie služby</t>
  </si>
  <si>
    <t>2885 M</t>
  </si>
  <si>
    <t>chemická výroba</t>
  </si>
  <si>
    <t>chémia a životné prostredie</t>
  </si>
  <si>
    <t xml:space="preserve">2888 K </t>
  </si>
  <si>
    <t>operátor farmaceutickej výroby</t>
  </si>
  <si>
    <t>chemik</t>
  </si>
  <si>
    <t>2889 H 01</t>
  </si>
  <si>
    <t>chemik - chemickotechnologické procesy</t>
  </si>
  <si>
    <t>2889 H 04</t>
  </si>
  <si>
    <t>chemik-spracúvanie kaučuku a plastov </t>
  </si>
  <si>
    <t>Potravinárstvo</t>
  </si>
  <si>
    <t>2940 M</t>
  </si>
  <si>
    <t>potravinárstvo</t>
  </si>
  <si>
    <t>2940 M 01</t>
  </si>
  <si>
    <t>potravinárstvo – výroba cukru a cukroviniek</t>
  </si>
  <si>
    <t>2940 M 03</t>
  </si>
  <si>
    <t>potravinárstvo – spracúvanie múky</t>
  </si>
  <si>
    <t>2940 M 04</t>
  </si>
  <si>
    <t>potravinárstvo – kvasná technológia</t>
  </si>
  <si>
    <t>2940 M 05</t>
  </si>
  <si>
    <t xml:space="preserve">potravinárstvo – spracúvanie mlieka </t>
  </si>
  <si>
    <t>2940 M 06</t>
  </si>
  <si>
    <t>potravinárstvo – spracúvanie mäsa</t>
  </si>
  <si>
    <t>2940 M 08</t>
  </si>
  <si>
    <t>potravinárstvo - podnikanie v potravinárstve </t>
  </si>
  <si>
    <t>2940 M 09</t>
  </si>
  <si>
    <t>potravinárstvo - potravinár, kvalitár</t>
  </si>
  <si>
    <t>2949 M</t>
  </si>
  <si>
    <t>výživa, ochrana zdravia a hodnotenie potravín</t>
  </si>
  <si>
    <t>2954 H</t>
  </si>
  <si>
    <t>mäsiar</t>
  </si>
  <si>
    <t>2955 H</t>
  </si>
  <si>
    <t>mäsiar, lahôdkar</t>
  </si>
  <si>
    <t>2956 H</t>
  </si>
  <si>
    <t>mäsiar kuchár</t>
  </si>
  <si>
    <t xml:space="preserve">2958 K </t>
  </si>
  <si>
    <t xml:space="preserve">kontrolór potravín </t>
  </si>
  <si>
    <t>2960 K</t>
  </si>
  <si>
    <t>operátor potravinárskej výroby</t>
  </si>
  <si>
    <t>2962 H</t>
  </si>
  <si>
    <t>pekár</t>
  </si>
  <si>
    <t>2963 H</t>
  </si>
  <si>
    <t>mlynár, cestovinár</t>
  </si>
  <si>
    <t>2964 H</t>
  </si>
  <si>
    <t>cukrár</t>
  </si>
  <si>
    <t>cukrovinkár, pečivár</t>
  </si>
  <si>
    <t>2977 H</t>
  </si>
  <si>
    <t>cukrár kuchár</t>
  </si>
  <si>
    <t>2978 H</t>
  </si>
  <si>
    <t>cukrár pekár</t>
  </si>
  <si>
    <t>2980 H</t>
  </si>
  <si>
    <t xml:space="preserve">pracovník v potravinárstve - výroba trvanlivých potravín </t>
  </si>
  <si>
    <t xml:space="preserve">2987 H </t>
  </si>
  <si>
    <t>biochemik</t>
  </si>
  <si>
    <t>2987 H 01</t>
  </si>
  <si>
    <t>biochemik - mliekarská výroba</t>
  </si>
  <si>
    <t>2987 H 02</t>
  </si>
  <si>
    <t>biochemik - výroba piva a sladu</t>
  </si>
  <si>
    <t>2987 H 03</t>
  </si>
  <si>
    <t>biochemik – liehovarnícka výroba a výroba vína</t>
  </si>
  <si>
    <t>Textil a odevníctvo</t>
  </si>
  <si>
    <t xml:space="preserve">3125 M </t>
  </si>
  <si>
    <t xml:space="preserve">odevníctvo </t>
  </si>
  <si>
    <t>3137 K</t>
  </si>
  <si>
    <t xml:space="preserve">operátor odevnej výroby </t>
  </si>
  <si>
    <t>3146 H</t>
  </si>
  <si>
    <t>tkáč</t>
  </si>
  <si>
    <t>3151 H</t>
  </si>
  <si>
    <t>pletiar</t>
  </si>
  <si>
    <t>3152 H</t>
  </si>
  <si>
    <t>krajčír</t>
  </si>
  <si>
    <t xml:space="preserve">3152 H 01 </t>
  </si>
  <si>
    <t xml:space="preserve">krajčír - pánske odevy                                </t>
  </si>
  <si>
    <t>3152 H 02</t>
  </si>
  <si>
    <t>krajčír - dámske odevy </t>
  </si>
  <si>
    <t>3158 M</t>
  </si>
  <si>
    <t>styling a marketing</t>
  </si>
  <si>
    <t>3231 M</t>
  </si>
  <si>
    <t>výroba obuvi a galantérneho tovaru</t>
  </si>
  <si>
    <t>3243 K</t>
  </si>
  <si>
    <t>operátor kožiarskej výroby</t>
  </si>
  <si>
    <t>3244 K</t>
  </si>
  <si>
    <t>operátor kožušníckej výroby</t>
  </si>
  <si>
    <t>3247 K</t>
  </si>
  <si>
    <t>technik obuvníckej výroby</t>
  </si>
  <si>
    <t>3250 H</t>
  </si>
  <si>
    <t xml:space="preserve">remenár sedlár </t>
  </si>
  <si>
    <t xml:space="preserve">3251 H </t>
  </si>
  <si>
    <t xml:space="preserve">kožušník </t>
  </si>
  <si>
    <t>3274 H</t>
  </si>
  <si>
    <t>obuvník</t>
  </si>
  <si>
    <t>Spracúvanie dreva a výroba hudobných nástrojov</t>
  </si>
  <si>
    <t xml:space="preserve">3336 M  </t>
  </si>
  <si>
    <t>drevárstvo a nábytkárstvo</t>
  </si>
  <si>
    <t>3336 M 01</t>
  </si>
  <si>
    <t>drevárstvo a nábytkárstvo - drevárstvo</t>
  </si>
  <si>
    <t>3336 M 02</t>
  </si>
  <si>
    <t>drevárstvo a nábytkárstvo - nábytkárstvo</t>
  </si>
  <si>
    <t>3336 M 04</t>
  </si>
  <si>
    <t>drevárstvo a nábytkárstvo-manažment v drevárstve </t>
  </si>
  <si>
    <t>3336 M 06</t>
  </si>
  <si>
    <t>drevárstvo a nábytkárstvo – výroba hudobných nástrojov</t>
  </si>
  <si>
    <t>3341 K</t>
  </si>
  <si>
    <t>operátor drevárskej a nábytkárskej výroby</t>
  </si>
  <si>
    <t>3345 K</t>
  </si>
  <si>
    <t>technik drevárských CNC zariadení</t>
  </si>
  <si>
    <t>3345 K 01</t>
  </si>
  <si>
    <t>technik drevárských CNC zariadení- drevárska výroba</t>
  </si>
  <si>
    <t>3345 K 02</t>
  </si>
  <si>
    <t>technik drevárských CNC zariadení-nábytkárska výroba</t>
  </si>
  <si>
    <t>3349 K</t>
  </si>
  <si>
    <t>technik drevostavieb</t>
  </si>
  <si>
    <t>3355 H</t>
  </si>
  <si>
    <t>stolár</t>
  </si>
  <si>
    <t>3370 H</t>
  </si>
  <si>
    <t>čalúnik</t>
  </si>
  <si>
    <t>Polygrafia a médiá</t>
  </si>
  <si>
    <t xml:space="preserve">3431 M </t>
  </si>
  <si>
    <t>polygrafia</t>
  </si>
  <si>
    <t xml:space="preserve">3431 M 01 </t>
  </si>
  <si>
    <t xml:space="preserve">polygrafia – polygrafická technológia                     </t>
  </si>
  <si>
    <t>3431 M 02</t>
  </si>
  <si>
    <t>polygrafia – grafika tlačovín</t>
  </si>
  <si>
    <t>3432 M</t>
  </si>
  <si>
    <t>obalová technika</t>
  </si>
  <si>
    <t>3434 K</t>
  </si>
  <si>
    <t>operátor obalových materiálov</t>
  </si>
  <si>
    <t>3436 K</t>
  </si>
  <si>
    <t>operátor knihárskych technológií</t>
  </si>
  <si>
    <t>3446 K</t>
  </si>
  <si>
    <t>grafik tlačových médií</t>
  </si>
  <si>
    <t>3447 K</t>
  </si>
  <si>
    <t>grafik digitálnych médií</t>
  </si>
  <si>
    <t>3457 K</t>
  </si>
  <si>
    <t>operátor tlače</t>
  </si>
  <si>
    <t xml:space="preserve">3473 H </t>
  </si>
  <si>
    <t>polygraf</t>
  </si>
  <si>
    <t>3473 H 06</t>
  </si>
  <si>
    <t>polygraf – grafik</t>
  </si>
  <si>
    <t>3473 H 07</t>
  </si>
  <si>
    <t>polygraf – tlačiar</t>
  </si>
  <si>
    <t>3473 H 08</t>
  </si>
  <si>
    <t>polygraf – knihár</t>
  </si>
  <si>
    <t>Stavebníctvo, geodézia a kartografia</t>
  </si>
  <si>
    <t>3650 M</t>
  </si>
  <si>
    <t>staviteľstvo</t>
  </si>
  <si>
    <t>3656 K</t>
  </si>
  <si>
    <t>operátor stavebnej výroby</t>
  </si>
  <si>
    <t xml:space="preserve">3658 K </t>
  </si>
  <si>
    <t>mechanik stavebnoinštalačných zariadení</t>
  </si>
  <si>
    <t>3661 H</t>
  </si>
  <si>
    <t>murár</t>
  </si>
  <si>
    <t>3663 H</t>
  </si>
  <si>
    <t>tesár</t>
  </si>
  <si>
    <t>3667 K</t>
  </si>
  <si>
    <t>technik vodár, vodohospodár </t>
  </si>
  <si>
    <t>3668 H</t>
  </si>
  <si>
    <t>montér suchých stavieb</t>
  </si>
  <si>
    <t>3672 H</t>
  </si>
  <si>
    <t>kamenár </t>
  </si>
  <si>
    <t>3673 H</t>
  </si>
  <si>
    <t>kachliar</t>
  </si>
  <si>
    <t>3675 H</t>
  </si>
  <si>
    <t>maliar</t>
  </si>
  <si>
    <t>3678 H</t>
  </si>
  <si>
    <t>inštalatér</t>
  </si>
  <si>
    <t>3679 H</t>
  </si>
  <si>
    <t>sklenár</t>
  </si>
  <si>
    <t>3680 H</t>
  </si>
  <si>
    <t>podlahár</t>
  </si>
  <si>
    <t>3684 H</t>
  </si>
  <si>
    <t>strechár</t>
  </si>
  <si>
    <t xml:space="preserve">3688 H </t>
  </si>
  <si>
    <t>kominár</t>
  </si>
  <si>
    <t>3692 M</t>
  </si>
  <si>
    <t>geodézia, kartografia a kataster</t>
  </si>
  <si>
    <t>3693 K</t>
  </si>
  <si>
    <t>technik energetických zariadení budov</t>
  </si>
  <si>
    <t>Doprava, pošty a telekomunikácia</t>
  </si>
  <si>
    <t>3739 M</t>
  </si>
  <si>
    <t>elektrotechnika v doprave a telekomunikáciách</t>
  </si>
  <si>
    <t>3758 K</t>
  </si>
  <si>
    <t>operátor prevádzky a ekonomiky dopravy</t>
  </si>
  <si>
    <t>3759 K</t>
  </si>
  <si>
    <t>komerčný pracovník v doprave</t>
  </si>
  <si>
    <t>3760 M</t>
  </si>
  <si>
    <t>prevádzka a ekonomika dopravy</t>
  </si>
  <si>
    <t>3762 H</t>
  </si>
  <si>
    <t>železničiar</t>
  </si>
  <si>
    <t>3763 H</t>
  </si>
  <si>
    <t>manipulant poštovej prevádzky a prepravy</t>
  </si>
  <si>
    <t>3765 M</t>
  </si>
  <si>
    <t>technika a prevádzka dopravy</t>
  </si>
  <si>
    <t>3766 H</t>
  </si>
  <si>
    <t>lodník</t>
  </si>
  <si>
    <t>3767 M</t>
  </si>
  <si>
    <t>dopravná akadémia</t>
  </si>
  <si>
    <t xml:space="preserve">3770 H  </t>
  </si>
  <si>
    <t>mechanik železničnej prevádzky</t>
  </si>
  <si>
    <t>3776 K 01</t>
  </si>
  <si>
    <t>mechanik lietadiel - mechanika</t>
  </si>
  <si>
    <t>3776 K 02</t>
  </si>
  <si>
    <t>mechanik lietadiel - avionika</t>
  </si>
  <si>
    <t>3778 K</t>
  </si>
  <si>
    <t>technik informačných a telekomunikačných technológií</t>
  </si>
  <si>
    <t>3795 K</t>
  </si>
  <si>
    <t>klientsky manažér pošty</t>
  </si>
  <si>
    <t>špeciálne technické odbory</t>
  </si>
  <si>
    <t>3916 M</t>
  </si>
  <si>
    <t>životné prostredie</t>
  </si>
  <si>
    <t>3917 M</t>
  </si>
  <si>
    <t>technické a informatické služby</t>
  </si>
  <si>
    <t xml:space="preserve"> technické a informatické služby - v strojárstve       </t>
  </si>
  <si>
    <t xml:space="preserve">technické a informatické služby - v elektrotechnike </t>
  </si>
  <si>
    <t>3917 M 04</t>
  </si>
  <si>
    <t>technické a informatické služby -  v chémii</t>
  </si>
  <si>
    <t xml:space="preserve">technické a informatické služby - v stavebníctve   </t>
  </si>
  <si>
    <t xml:space="preserve">technické a informatické služby - mechanizácia a doprava v poľnohospodárstve </t>
  </si>
  <si>
    <t>technické a informatické služby - zasielateľstvo</t>
  </si>
  <si>
    <t>3917 M 10</t>
  </si>
  <si>
    <t>technické a informatické služby - odevníctvo</t>
  </si>
  <si>
    <t>3917 M 11</t>
  </si>
  <si>
    <t>technické a informačné služby - obuvníctvo</t>
  </si>
  <si>
    <t>3917 M 12</t>
  </si>
  <si>
    <t>technické a informatické služby - spracúva dreva </t>
  </si>
  <si>
    <t>3918 M</t>
  </si>
  <si>
    <t>technické lýceum</t>
  </si>
  <si>
    <t>3920 M</t>
  </si>
  <si>
    <t>polytechnika</t>
  </si>
  <si>
    <t>3964 M</t>
  </si>
  <si>
    <t>ochrana osôb a majetku pred požiarom</t>
  </si>
  <si>
    <t>3965 M</t>
  </si>
  <si>
    <t>bezpečnosť a ochrana zdravia pri práci</t>
  </si>
  <si>
    <t>3968 M</t>
  </si>
  <si>
    <t>logistika</t>
  </si>
  <si>
    <t>Poľnohospodárstvo, lesné hospodárstvo a rozvoj vidieka I</t>
  </si>
  <si>
    <t xml:space="preserve">4210 M </t>
  </si>
  <si>
    <t>agropodnikanie</t>
  </si>
  <si>
    <t>4210 M 02</t>
  </si>
  <si>
    <t>agropodnikanie - poľnohospodárske služby</t>
  </si>
  <si>
    <t>4210 M 04</t>
  </si>
  <si>
    <t xml:space="preserve">agropodnikanie – farmárstvo                               </t>
  </si>
  <si>
    <t>4210 M 08</t>
  </si>
  <si>
    <t>agropodnikanie - poľnohosp. manažment</t>
  </si>
  <si>
    <t>4210 M 11</t>
  </si>
  <si>
    <t>agropodnikanie - agroturistika</t>
  </si>
  <si>
    <t>4210 M 13</t>
  </si>
  <si>
    <t>agropodnikanie - alternatívne poľnohospodárstvo</t>
  </si>
  <si>
    <t>4210 M 14</t>
  </si>
  <si>
    <t>agropodnikanie - chovateľstvo hosodárskych zvierat</t>
  </si>
  <si>
    <t>4210 M 16</t>
  </si>
  <si>
    <t>agropodnikanie – pestovateľstvo</t>
  </si>
  <si>
    <t>4210 M 17</t>
  </si>
  <si>
    <t>agropodnikanie – chov koní a jazdectvo</t>
  </si>
  <si>
    <t>4210 M 18</t>
  </si>
  <si>
    <t>agropodnikanie – kynológia</t>
  </si>
  <si>
    <t xml:space="preserve">4211 M </t>
  </si>
  <si>
    <t>záhradníctvo</t>
  </si>
  <si>
    <t xml:space="preserve">4211 M 16 </t>
  </si>
  <si>
    <t>záhradníctvo - záhradná a krajin. tvorba</t>
  </si>
  <si>
    <t>4211 M 17</t>
  </si>
  <si>
    <t>záhradníctvo – viazačstvo a aranžérstvo</t>
  </si>
  <si>
    <t>4211 M 26</t>
  </si>
  <si>
    <t>záhradníctvo – sadovnícka a krajinárska tvorba</t>
  </si>
  <si>
    <t>4215 M</t>
  </si>
  <si>
    <t>rybárstvo</t>
  </si>
  <si>
    <t>4219 M</t>
  </si>
  <si>
    <t xml:space="preserve">lesníctvo   </t>
  </si>
  <si>
    <t>4219 M 01</t>
  </si>
  <si>
    <t>lesníctvo - lesnícka prevádzka </t>
  </si>
  <si>
    <t>4219 M 02</t>
  </si>
  <si>
    <t>lesníctvo -krajinná ekológia</t>
  </si>
  <si>
    <t>4227 M</t>
  </si>
  <si>
    <t>vinohradníctvo a ovocinárstvo</t>
  </si>
  <si>
    <t>4227 M 01</t>
  </si>
  <si>
    <t>vinohradníctvo a ovocinárstvo - prevádzka</t>
  </si>
  <si>
    <t>4227 M 02</t>
  </si>
  <si>
    <t>vinohradníctvo a ovocinárstvo – podnikanie</t>
  </si>
  <si>
    <t>4227 M 03</t>
  </si>
  <si>
    <t>vinohradníctvo a ovocinárstvo – agroturistika</t>
  </si>
  <si>
    <t xml:space="preserve">4227 M 05 </t>
  </si>
  <si>
    <t>vinohradníctvo a ovocinárstvo – somelierstvo</t>
  </si>
  <si>
    <t>4228 M</t>
  </si>
  <si>
    <t>záhradnícka výroba a služby</t>
  </si>
  <si>
    <t xml:space="preserve">4234 M </t>
  </si>
  <si>
    <t xml:space="preserve">podnikanie v chovoch spoločenských, cudzokrajných a malých zvierat </t>
  </si>
  <si>
    <t>4236 M</t>
  </si>
  <si>
    <t>ekonomika pôdohospodárstva</t>
  </si>
  <si>
    <t>4239 M</t>
  </si>
  <si>
    <t>floristika</t>
  </si>
  <si>
    <t>4240 M</t>
  </si>
  <si>
    <t>záhradný dizajn</t>
  </si>
  <si>
    <t>4243 M</t>
  </si>
  <si>
    <t>mechanizácia pôdohospodárstva</t>
  </si>
  <si>
    <t>4246 M</t>
  </si>
  <si>
    <t>bioenergetika</t>
  </si>
  <si>
    <t>Veterinárske vedy</t>
  </si>
  <si>
    <t xml:space="preserve">4336 M </t>
  </si>
  <si>
    <t>veterinárne zdravotníctvo a hygiena</t>
  </si>
  <si>
    <t>4336 M 01</t>
  </si>
  <si>
    <t>veterinárne zdravotníctvo a hygiena -  chov hospodárskych zvierat</t>
  </si>
  <si>
    <t>4336 M 02</t>
  </si>
  <si>
    <t>veterinárne zdravotníctvo a hygiena - hygienická a laboratórna služba</t>
  </si>
  <si>
    <t>4336 M 03</t>
  </si>
  <si>
    <t>veterinárne zdravotníctvo a hygiena - chov cudzokrajných zvierat</t>
  </si>
  <si>
    <t>4336 M 04</t>
  </si>
  <si>
    <t>veterinárne zdravotníctvo a hygiena - drobnochov</t>
  </si>
  <si>
    <t>4336 M 05</t>
  </si>
  <si>
    <t>veterinárne zdravotníctvo a hygiena – chov psov</t>
  </si>
  <si>
    <t>4338 M</t>
  </si>
  <si>
    <t>veterinárny asistent pre ambulancie</t>
  </si>
  <si>
    <t>Poľnohospodárstvo, lesné hospodárstvo a rozvoj vidieka II</t>
  </si>
  <si>
    <t>4532 K</t>
  </si>
  <si>
    <t>agromechatronik</t>
  </si>
  <si>
    <t>4524 H</t>
  </si>
  <si>
    <t>agromechanizátor, opravár</t>
  </si>
  <si>
    <t>4529 H</t>
  </si>
  <si>
    <t>pracovník pre záhradnú tvorbu, zeleň a služby</t>
  </si>
  <si>
    <t>4553 K</t>
  </si>
  <si>
    <t>podnikateľ pre rozvoj vidieka</t>
  </si>
  <si>
    <t>4556 K</t>
  </si>
  <si>
    <t>operátor lesnej techniky </t>
  </si>
  <si>
    <t>4561 H</t>
  </si>
  <si>
    <t>poľnohospodár</t>
  </si>
  <si>
    <t>4561 H 01</t>
  </si>
  <si>
    <t>poľnohospodár - mechanizácia</t>
  </si>
  <si>
    <t>4561 H 02</t>
  </si>
  <si>
    <t>poľnohospodár - farmárstvo</t>
  </si>
  <si>
    <t>4561 H 03</t>
  </si>
  <si>
    <t>poľnohospodár - služby</t>
  </si>
  <si>
    <t xml:space="preserve">4562 H </t>
  </si>
  <si>
    <t>lesokrajinár</t>
  </si>
  <si>
    <t>4567 H</t>
  </si>
  <si>
    <t>poľnohospodárka pre služby na vidieku</t>
  </si>
  <si>
    <t>4569 H</t>
  </si>
  <si>
    <t>viazač - aranžér kvetín</t>
  </si>
  <si>
    <t>4571 H</t>
  </si>
  <si>
    <t>záhradník</t>
  </si>
  <si>
    <t>4575 H</t>
  </si>
  <si>
    <t>mechanizátor lesnej výroby</t>
  </si>
  <si>
    <t>4578 H</t>
  </si>
  <si>
    <t>rybár</t>
  </si>
  <si>
    <t xml:space="preserve">4580 H </t>
  </si>
  <si>
    <t>chovateľ</t>
  </si>
  <si>
    <t>4580 H 02</t>
  </si>
  <si>
    <t>chovateľ - chov koní a jazdectvo</t>
  </si>
  <si>
    <t>4580 H 03</t>
  </si>
  <si>
    <t>chovateľ – chov oviec</t>
  </si>
  <si>
    <t xml:space="preserve">4582 H </t>
  </si>
  <si>
    <t>včelár, včelárka</t>
  </si>
  <si>
    <t>4586 H</t>
  </si>
  <si>
    <t xml:space="preserve">salašník, salašníčka </t>
  </si>
  <si>
    <t>Zdravotnícke odbory vzdelávania na SZŠ</t>
  </si>
  <si>
    <t>5304 M</t>
  </si>
  <si>
    <t>asistent výživy</t>
  </si>
  <si>
    <t>5308 M</t>
  </si>
  <si>
    <t>zdravotnícky laborant</t>
  </si>
  <si>
    <t>5311 M</t>
  </si>
  <si>
    <t>farmaceutický laborant</t>
  </si>
  <si>
    <t>5312 M</t>
  </si>
  <si>
    <t>očný optik</t>
  </si>
  <si>
    <t>5314 M</t>
  </si>
  <si>
    <t>ortopedický technik</t>
  </si>
  <si>
    <t>5358 M</t>
  </si>
  <si>
    <t>zubný asistent</t>
  </si>
  <si>
    <t>5370 M</t>
  </si>
  <si>
    <t>masér</t>
  </si>
  <si>
    <t>5371 H</t>
  </si>
  <si>
    <t>sanitár</t>
  </si>
  <si>
    <t>5376 M</t>
  </si>
  <si>
    <t>masér pre zrakovo hendikepovaných</t>
  </si>
  <si>
    <t>Ekonomické vedy</t>
  </si>
  <si>
    <t>Ekonomika a organizácia, obchod a služby I</t>
  </si>
  <si>
    <t>6317 M</t>
  </si>
  <si>
    <t>obchodná akadémia</t>
  </si>
  <si>
    <t>6317 M 74</t>
  </si>
  <si>
    <t>obchodná akadémia- bilingválne štúdium</t>
  </si>
  <si>
    <t>6323 K</t>
  </si>
  <si>
    <t>hotelová akadémia</t>
  </si>
  <si>
    <t>6324 M</t>
  </si>
  <si>
    <t>manažment regionálneho cestovného ruchu</t>
  </si>
  <si>
    <t>6325 M</t>
  </si>
  <si>
    <t>ekonomické lýceum</t>
  </si>
  <si>
    <t>6328 M</t>
  </si>
  <si>
    <t xml:space="preserve">ekonomické a obchodné služby                                </t>
  </si>
  <si>
    <t xml:space="preserve">6329 M </t>
  </si>
  <si>
    <t>obchodné a informačné služby</t>
  </si>
  <si>
    <t>6329 M 01</t>
  </si>
  <si>
    <t>obchodné a informačné služby – medzinárodné obchodné vzťahy</t>
  </si>
  <si>
    <t>6336 M</t>
  </si>
  <si>
    <t xml:space="preserve">inf.technológie a inf. služby v cestovnom ruchu </t>
  </si>
  <si>
    <t>6337 M</t>
  </si>
  <si>
    <t>informačné technológie a info.služby v obchode </t>
  </si>
  <si>
    <t>6341 M</t>
  </si>
  <si>
    <t>škola podnikania</t>
  </si>
  <si>
    <t>športový manažment</t>
  </si>
  <si>
    <t>6352 M</t>
  </si>
  <si>
    <t>obchod a podnikanie</t>
  </si>
  <si>
    <t xml:space="preserve">6354 M </t>
  </si>
  <si>
    <t>služby a súkromné podnikanie</t>
  </si>
  <si>
    <t>6354 M 01</t>
  </si>
  <si>
    <t>služby a súkromné podnikanie - hotelierstvo</t>
  </si>
  <si>
    <t>6354 M 04</t>
  </si>
  <si>
    <t>služby a súkromné podnikanie – marketing</t>
  </si>
  <si>
    <t>6355 M</t>
  </si>
  <si>
    <t>služby v cestovnom ruchu</t>
  </si>
  <si>
    <t>6362 M</t>
  </si>
  <si>
    <t>kozmetička a vizážistka</t>
  </si>
  <si>
    <t>Ekonomika a organizácia, obchod a služby II</t>
  </si>
  <si>
    <t>6405 K</t>
  </si>
  <si>
    <t>pracovník marketingu</t>
  </si>
  <si>
    <t>6424 H</t>
  </si>
  <si>
    <t>manikér - pedikér</t>
  </si>
  <si>
    <t>6425 K</t>
  </si>
  <si>
    <t>kaderník - vizážista</t>
  </si>
  <si>
    <t>6432 K</t>
  </si>
  <si>
    <t>pracovník v hotelierstve a cestovnom ruchu</t>
  </si>
  <si>
    <t>6442 K</t>
  </si>
  <si>
    <t>obchodný pracovník</t>
  </si>
  <si>
    <t>6444 H</t>
  </si>
  <si>
    <t>čašník, servírka</t>
  </si>
  <si>
    <t>6444 K</t>
  </si>
  <si>
    <t>6445 H</t>
  </si>
  <si>
    <t>kuchár</t>
  </si>
  <si>
    <t>6445 K</t>
  </si>
  <si>
    <t>6446 K</t>
  </si>
  <si>
    <t>kozmetik</t>
  </si>
  <si>
    <t>6451 H</t>
  </si>
  <si>
    <t>aranžér</t>
  </si>
  <si>
    <t>6452 H</t>
  </si>
  <si>
    <t>fotograf</t>
  </si>
  <si>
    <t>6456 H</t>
  </si>
  <si>
    <t>kaderník</t>
  </si>
  <si>
    <t>6460 H</t>
  </si>
  <si>
    <t>predavač</t>
  </si>
  <si>
    <t>6475 H</t>
  </si>
  <si>
    <t>technicko-administratívny pracovník</t>
  </si>
  <si>
    <t>6481 H</t>
  </si>
  <si>
    <t>skladový operátor</t>
  </si>
  <si>
    <t>6489 H</t>
  </si>
  <si>
    <t>hostinský, hostinská</t>
  </si>
  <si>
    <t>Právne vedy</t>
  </si>
  <si>
    <t>6857 M</t>
  </si>
  <si>
    <t>Publicistika, knihovníctvo a vedecké informácie</t>
  </si>
  <si>
    <t>7218 M</t>
  </si>
  <si>
    <t>masmediálne štúdiá</t>
  </si>
  <si>
    <t xml:space="preserve">7232 M </t>
  </si>
  <si>
    <t>marketingová komunikácia</t>
  </si>
  <si>
    <t>7237 M</t>
  </si>
  <si>
    <t>informačné systémy a služby</t>
  </si>
  <si>
    <t>Pedagogické vedy</t>
  </si>
  <si>
    <t>Učiteľstvo</t>
  </si>
  <si>
    <t>7646 M</t>
  </si>
  <si>
    <t>vychovávateľsko-opatrovateľská činnosť</t>
  </si>
  <si>
    <t>7649 M</t>
  </si>
  <si>
    <t>učiteľstvo pre materské školy a vychovávateľstvo</t>
  </si>
  <si>
    <t>7661 M</t>
  </si>
  <si>
    <t>sociálno-výchovný pracovník</t>
  </si>
  <si>
    <t>7662 M</t>
  </si>
  <si>
    <t>animátor voľného času</t>
  </si>
  <si>
    <t>7670 M</t>
  </si>
  <si>
    <t>pedagogický asistent</t>
  </si>
  <si>
    <t>Gymnáziá</t>
  </si>
  <si>
    <t xml:space="preserve">7902 J </t>
  </si>
  <si>
    <t>gymnázium</t>
  </si>
  <si>
    <t>7902 J 01</t>
  </si>
  <si>
    <t>gymnázium-matematika</t>
  </si>
  <si>
    <t>7902 J 74</t>
  </si>
  <si>
    <t>gymnázium - bilingválne štúdium</t>
  </si>
  <si>
    <t>Umenie a umeleckoremeselná tvorba I</t>
  </si>
  <si>
    <t>úžitková maľba </t>
  </si>
  <si>
    <t xml:space="preserve">8226 Q </t>
  </si>
  <si>
    <t>hudobno-dramatické umenie</t>
  </si>
  <si>
    <t>8226 Q 01</t>
  </si>
  <si>
    <t>hudobno-dramatické umenie - muzikál</t>
  </si>
  <si>
    <t>8227 Q</t>
  </si>
  <si>
    <t>tanec</t>
  </si>
  <si>
    <t>8227 Q 01</t>
  </si>
  <si>
    <t>tanec - klasický tanec</t>
  </si>
  <si>
    <t>8228 Q</t>
  </si>
  <si>
    <t>spev</t>
  </si>
  <si>
    <t xml:space="preserve">8229 Q </t>
  </si>
  <si>
    <t>hudba</t>
  </si>
  <si>
    <t>8229 Q 01</t>
  </si>
  <si>
    <t>hudba - skladba </t>
  </si>
  <si>
    <t>8229 Q 02</t>
  </si>
  <si>
    <t>hudba - dirigovanie </t>
  </si>
  <si>
    <t>8229 Q 03</t>
  </si>
  <si>
    <t>hudba - hra na klavíri </t>
  </si>
  <si>
    <t>8229 Q 04</t>
  </si>
  <si>
    <t>hudba - hra na organe </t>
  </si>
  <si>
    <t>8229 Q 05</t>
  </si>
  <si>
    <t>hudba-hra na fl,hob,klar,fag,trub,les.r.poz,tu </t>
  </si>
  <si>
    <t>8229 Q 06</t>
  </si>
  <si>
    <t>hudba-hra na hus,viol,čel,kontr,har,git,cimbal </t>
  </si>
  <si>
    <t>8229 Q 07</t>
  </si>
  <si>
    <t>hudba-hra na akordeóne</t>
  </si>
  <si>
    <t>8229 Q 08</t>
  </si>
  <si>
    <t>hudba - cirkevná hudba </t>
  </si>
  <si>
    <t>výtvarné spracúvanie kovov a drahých kameňov</t>
  </si>
  <si>
    <t>výtvarné spracúvanie kovov a drahých kameňov – zlatníctvo a strieborníctvo</t>
  </si>
  <si>
    <t>výtvarné spracúvanie kovov a drahých kameňov - umelecké zámočníctvo a kováčstvo</t>
  </si>
  <si>
    <t>výtvarné spracúvanie kovov a drahých kameňov - plošné a plastické rytie kovov</t>
  </si>
  <si>
    <t>výtvarné spracúvanie kovov a drahých kameňov - umelecké odlievanie</t>
  </si>
  <si>
    <t xml:space="preserve">výtvarné spracúvanie skla </t>
  </si>
  <si>
    <t>výtvarné spracúvanie skla – brúsenie skla</t>
  </si>
  <si>
    <t>výtvarné spracúvanie skla - hutnícke tvarovanie skla</t>
  </si>
  <si>
    <t>výtvarné spracúvanie skla – maľovanie a leptanie skla</t>
  </si>
  <si>
    <t>výtvarné spracúvanie skla - vzorkárstvo sklenej bižutérie</t>
  </si>
  <si>
    <t xml:space="preserve">výtvarné spracúvanie skla - výroba sklenej vitráže </t>
  </si>
  <si>
    <t>tvorba hračiek a dekoratívnych predmetov </t>
  </si>
  <si>
    <t>konzervátorstvo a reštaurátorstvo</t>
  </si>
  <si>
    <t>konzervátorstvo a reštaurátorstvo – drevorezieb</t>
  </si>
  <si>
    <t xml:space="preserve">konzervátorstvo a reštaurátorstvo - kovy </t>
  </si>
  <si>
    <t>konzervátorstvo a reštaurátorstvo - omietky a štuková výzdoba </t>
  </si>
  <si>
    <t>konzervátorstvo a reštaurátorstvo - maliarske techniky</t>
  </si>
  <si>
    <t>kameňosochárstvo</t>
  </si>
  <si>
    <t>animovaná tvorba</t>
  </si>
  <si>
    <t>propagačné výtvarníctvo</t>
  </si>
  <si>
    <t>štukatérstvo</t>
  </si>
  <si>
    <t>tvorba nábytku a interiéru</t>
  </si>
  <si>
    <t>digitálna maľba - koncept art</t>
  </si>
  <si>
    <t>dizajn digitálnych aplikácií</t>
  </si>
  <si>
    <t>dizajn a tvarovanie dreva</t>
  </si>
  <si>
    <t>reklamná tvorba</t>
  </si>
  <si>
    <t>scénické výtvarníctvo</t>
  </si>
  <si>
    <t>scénické výtvarníctvo – kostýmová tvorba</t>
  </si>
  <si>
    <t>scénické výtvarníctvo – maľba a dekoračná tvorba</t>
  </si>
  <si>
    <t>scénické výtvarníctvo – maskérska tvorba</t>
  </si>
  <si>
    <t>scénické výtvarníctvo – tvarovanie dreva</t>
  </si>
  <si>
    <t xml:space="preserve">scénické výtvarníctvo – tvorba a konštrukcia scény </t>
  </si>
  <si>
    <t>keramický dizajn</t>
  </si>
  <si>
    <t>masmediálna tvorba</t>
  </si>
  <si>
    <t>obrazová a zvuková tvorba</t>
  </si>
  <si>
    <t>obrazová a zvuková tvorba – kamera, zvuk, strih</t>
  </si>
  <si>
    <t>obrazová a zvuková tvorba – umelecká produkcia</t>
  </si>
  <si>
    <t>obrazová a zvuková tvorba – virtuálna grafika</t>
  </si>
  <si>
    <t>grafický dizajn</t>
  </si>
  <si>
    <t>fotografický dizajn</t>
  </si>
  <si>
    <t>odevný dizajn</t>
  </si>
  <si>
    <t>dizajn interiéru</t>
  </si>
  <si>
    <t>Umenie a umeleckoremeselná tvorba II</t>
  </si>
  <si>
    <t>8503 K</t>
  </si>
  <si>
    <t>umeleckoremeselné spracúvanie kovov</t>
  </si>
  <si>
    <t>8503 K 01</t>
  </si>
  <si>
    <t>umeleckoremeselné spracúvanie kovov - kováčske a zámočnícke práce </t>
  </si>
  <si>
    <t>8503 K 03</t>
  </si>
  <si>
    <t>umeleckoremeselné spracúvanie kovov - rytecké práce</t>
  </si>
  <si>
    <t>8503 K 04</t>
  </si>
  <si>
    <t>umeleckoremeselné spracúvanie kovov - pasiarske práce</t>
  </si>
  <si>
    <t xml:space="preserve">8504 K </t>
  </si>
  <si>
    <t>umeleckoremeselné spracúvanie dreva</t>
  </si>
  <si>
    <t>8504 K 01</t>
  </si>
  <si>
    <t>umeleckoremeselné spracúvanie dreva - stolárske práce</t>
  </si>
  <si>
    <t>8504 K 02</t>
  </si>
  <si>
    <t>umeleckoremeselné spracúvanie dreva - rezbárske práce </t>
  </si>
  <si>
    <t>8504 K 03</t>
  </si>
  <si>
    <t>umeleckoremeselné spracúvanie dreva - čalúnnické a dekoratérske práce</t>
  </si>
  <si>
    <t>8513 K</t>
  </si>
  <si>
    <t>umeleckoremeselné spracúvanie kože</t>
  </si>
  <si>
    <t>umelecký kováč a zámočník</t>
  </si>
  <si>
    <t>8545 H</t>
  </si>
  <si>
    <t>zlatník a klenotník</t>
  </si>
  <si>
    <t>8551 H</t>
  </si>
  <si>
    <t>umelecký štukatér</t>
  </si>
  <si>
    <t>8555 H</t>
  </si>
  <si>
    <t>umelecký rezbár</t>
  </si>
  <si>
    <t>8557 H</t>
  </si>
  <si>
    <t>umelecký stolár</t>
  </si>
  <si>
    <t>8559 H</t>
  </si>
  <si>
    <t>umelecký čalúnnik a dekoratér</t>
  </si>
  <si>
    <t>8564 H</t>
  </si>
  <si>
    <t>umelecký smaltér </t>
  </si>
  <si>
    <t>8571 H</t>
  </si>
  <si>
    <t>umelecká vyšívačka</t>
  </si>
  <si>
    <t>8572 H</t>
  </si>
  <si>
    <t>umelecká čipkárka</t>
  </si>
  <si>
    <t>8573 H</t>
  </si>
  <si>
    <t>umelecký keramik</t>
  </si>
  <si>
    <t>8576 H</t>
  </si>
  <si>
    <t>umelecký parochniar a maskér</t>
  </si>
  <si>
    <t>8582 H</t>
  </si>
  <si>
    <t>umelecký krajčír</t>
  </si>
  <si>
    <t>Bezpečnostné služby</t>
  </si>
  <si>
    <t>9245 M</t>
  </si>
  <si>
    <t>ochrana osôb a majetku</t>
  </si>
  <si>
    <t xml:space="preserve">mechanik lietadiel </t>
  </si>
  <si>
    <t xml:space="preserve">3776 K </t>
  </si>
  <si>
    <t>Spracúvanie kože, kožušín a výroba obuvi</t>
  </si>
  <si>
    <t>7451 J</t>
  </si>
  <si>
    <t>športové gymnázium</t>
  </si>
  <si>
    <t>2569 M</t>
  </si>
  <si>
    <t>2950 M</t>
  </si>
  <si>
    <t>poradenstvo vo výžive</t>
  </si>
  <si>
    <t>3348 M</t>
  </si>
  <si>
    <t>5361 M</t>
  </si>
  <si>
    <t>praktická sestra</t>
  </si>
  <si>
    <t>8521 K</t>
  </si>
  <si>
    <t>8521 K 02</t>
  </si>
  <si>
    <t>8521 K 03</t>
  </si>
  <si>
    <t>8521 K 04</t>
  </si>
  <si>
    <t>8521 K 07</t>
  </si>
  <si>
    <t>8521 K 11</t>
  </si>
  <si>
    <t>8227 Q 02</t>
  </si>
  <si>
    <t>tanec - ľudový tanec</t>
  </si>
  <si>
    <t>8227 Q 03</t>
  </si>
  <si>
    <t>tanec - moderný tanec</t>
  </si>
  <si>
    <t>8228 Q 11</t>
  </si>
  <si>
    <t>spev - komorná hudba</t>
  </si>
  <si>
    <t>hodba - hra na ľudových nástrojoch</t>
  </si>
  <si>
    <t>hudba - stará hudba</t>
  </si>
  <si>
    <t>hudba - komorná hudba</t>
  </si>
  <si>
    <t>7471 M</t>
  </si>
  <si>
    <t>8539 K</t>
  </si>
  <si>
    <t>ladenie a údržba klavírov a klávesových nástrojov</t>
  </si>
  <si>
    <t>8523 K</t>
  </si>
  <si>
    <t>tvorba vitrážového skla a smaltu </t>
  </si>
  <si>
    <t>8606 M</t>
  </si>
  <si>
    <t>8603 M</t>
  </si>
  <si>
    <t>grafický a priestorový dizajn</t>
  </si>
  <si>
    <t>8610 M</t>
  </si>
  <si>
    <t>8644 M</t>
  </si>
  <si>
    <t xml:space="preserve">8602 M </t>
  </si>
  <si>
    <t>priemyselný dizajn</t>
  </si>
  <si>
    <t>8661 M</t>
  </si>
  <si>
    <t>8661 M 01</t>
  </si>
  <si>
    <t>8661 M 02</t>
  </si>
  <si>
    <t>8661 M 03</t>
  </si>
  <si>
    <t>8661 M 04</t>
  </si>
  <si>
    <t>8619 M</t>
  </si>
  <si>
    <t>8609 M</t>
  </si>
  <si>
    <t>textilný dizajn</t>
  </si>
  <si>
    <t>8646 M</t>
  </si>
  <si>
    <t>8651 M</t>
  </si>
  <si>
    <t>8651 M 01</t>
  </si>
  <si>
    <t>8651 M 02</t>
  </si>
  <si>
    <t>8651 M 05</t>
  </si>
  <si>
    <t>8651 M 07</t>
  </si>
  <si>
    <t>8651 M 09</t>
  </si>
  <si>
    <t>konzervátorstvo a reštaurátorstvo - papier,star.tlače a knižné väzby </t>
  </si>
  <si>
    <t>8656 M</t>
  </si>
  <si>
    <t>8630 M</t>
  </si>
  <si>
    <t>8641 M</t>
  </si>
  <si>
    <t>8604 M</t>
  </si>
  <si>
    <t>8658 M</t>
  </si>
  <si>
    <t>8642 M 01</t>
  </si>
  <si>
    <t>8642 M 02</t>
  </si>
  <si>
    <t>8642 M 04</t>
  </si>
  <si>
    <t>8616 M</t>
  </si>
  <si>
    <t>8633 M</t>
  </si>
  <si>
    <t>8642 M</t>
  </si>
  <si>
    <t>8642 M 05</t>
  </si>
  <si>
    <t>8642 M 06</t>
  </si>
  <si>
    <t>8635 M</t>
  </si>
  <si>
    <t>8637 M</t>
  </si>
  <si>
    <t>8637 M 01</t>
  </si>
  <si>
    <t>8637 M 02</t>
  </si>
  <si>
    <t>8637 M 03</t>
  </si>
  <si>
    <t>8614 M</t>
  </si>
  <si>
    <t>Telesná kultúra a šport</t>
  </si>
  <si>
    <t>spev - stará hudba</t>
  </si>
  <si>
    <t>Umenie a umeleckoremeselná tvorba III</t>
  </si>
  <si>
    <t>8244 M</t>
  </si>
  <si>
    <t>modelárstvo a navrhovanie obuvi a módnych doplnkov</t>
  </si>
  <si>
    <t xml:space="preserve">informačné a sieťové technológie </t>
  </si>
  <si>
    <t>6462 H</t>
  </si>
  <si>
    <t>barbier</t>
  </si>
  <si>
    <t>8541 H</t>
  </si>
  <si>
    <t>8229 Q 09</t>
  </si>
  <si>
    <t>8229 Q 11</t>
  </si>
  <si>
    <t>8229 Q 12</t>
  </si>
  <si>
    <t xml:space="preserve">multimédiá </t>
  </si>
  <si>
    <t xml:space="preserve">informačné a digitálne technológie                       </t>
  </si>
  <si>
    <t xml:space="preserve">2965 H  </t>
  </si>
  <si>
    <t>3917 M 09</t>
  </si>
  <si>
    <t>3917 M 08</t>
  </si>
  <si>
    <t>3917 M 06</t>
  </si>
  <si>
    <t>3917 M 03</t>
  </si>
  <si>
    <t xml:space="preserve">3917 M 02 </t>
  </si>
  <si>
    <t>8227 Q XX</t>
  </si>
  <si>
    <t>8228 Q XX</t>
  </si>
  <si>
    <t>6330 K</t>
  </si>
  <si>
    <t>bankový pracovník</t>
  </si>
  <si>
    <t xml:space="preserve">2466 H 01               </t>
  </si>
  <si>
    <t>7475 M</t>
  </si>
  <si>
    <t>digitálne služby v športe</t>
  </si>
  <si>
    <t>7476 M</t>
  </si>
  <si>
    <t>spracovanie dát v športe</t>
  </si>
  <si>
    <t>technik pre chemický a farmaceutický priemysel</t>
  </si>
  <si>
    <t>technik spracovania plastov</t>
  </si>
  <si>
    <t>operátor spracovania plastov</t>
  </si>
  <si>
    <t xml:space="preserve">2880 K         </t>
  </si>
  <si>
    <t xml:space="preserve">2889 H      </t>
  </si>
  <si>
    <t>8228 Q 12</t>
  </si>
  <si>
    <t>2571 K</t>
  </si>
  <si>
    <t>správca inteligenrných a digitálnych systémov</t>
  </si>
  <si>
    <t>2891 K</t>
  </si>
  <si>
    <t>2868 K</t>
  </si>
  <si>
    <t>2864 H</t>
  </si>
  <si>
    <t>3136 K</t>
  </si>
  <si>
    <t>procesný technik odevnej výroby</t>
  </si>
  <si>
    <t>ekonomicko-právne činnosti v podnikaní</t>
  </si>
  <si>
    <t>2559 M</t>
  </si>
  <si>
    <t>inteligentné technológie</t>
  </si>
  <si>
    <t xml:space="preserve">2573 M </t>
  </si>
  <si>
    <t>8613 M</t>
  </si>
  <si>
    <t>dizajn exterieru</t>
  </si>
  <si>
    <t>4212 M</t>
  </si>
  <si>
    <t>rybárstvo a vodný manažment</t>
  </si>
  <si>
    <t>8627 M</t>
  </si>
  <si>
    <t>8628 M</t>
  </si>
  <si>
    <t>Stav k 28.02.</t>
  </si>
  <si>
    <t>8229 Q XX</t>
  </si>
  <si>
    <t>Kalendárny rok 2020</t>
  </si>
  <si>
    <t>Kalendárny rok 2021</t>
  </si>
  <si>
    <t>Vyučovací jazyk</t>
  </si>
  <si>
    <t xml:space="preserve">Kód školy  </t>
  </si>
  <si>
    <t>Kraj</t>
  </si>
  <si>
    <t>Okres</t>
  </si>
  <si>
    <t>Zriaďovateľ</t>
  </si>
  <si>
    <t>Názov</t>
  </si>
  <si>
    <t>Rating školy</t>
  </si>
  <si>
    <t>Potreby trhu práce</t>
  </si>
  <si>
    <t>Rozpis prognózy očakávaného počtu žiakov I. ročníka</t>
  </si>
  <si>
    <t>Návrh plánu školy resp. zriaďovateľa</t>
  </si>
  <si>
    <t>Návrh OŠ VÚC pre rokovanie KR OVP</t>
  </si>
  <si>
    <t>Odporúčanie KR OVP</t>
  </si>
  <si>
    <t>Určené samosprávnym krajom</t>
  </si>
  <si>
    <t>Upravené MŠVVaŠ SR</t>
  </si>
  <si>
    <t xml:space="preserve">Dodatočná potreba </t>
  </si>
  <si>
    <t>Verifikovaná dodatočná potreba trhu práce</t>
  </si>
  <si>
    <t>z toho SDV</t>
  </si>
  <si>
    <t>Počet žiakov</t>
  </si>
  <si>
    <t>eduid</t>
  </si>
  <si>
    <t>číselník CVTI</t>
  </si>
  <si>
    <t>škola</t>
  </si>
  <si>
    <t>obec</t>
  </si>
  <si>
    <t>ulica, číslo</t>
  </si>
  <si>
    <t>PSČ</t>
  </si>
  <si>
    <t>Stav k 31.05.</t>
  </si>
  <si>
    <t>Stav k  30.06.</t>
  </si>
  <si>
    <t>Stav k 15.10.</t>
  </si>
  <si>
    <t>Stav k 15.11.</t>
  </si>
  <si>
    <t>Stav k 30.11.</t>
  </si>
  <si>
    <t>Stav k 31.01.</t>
  </si>
  <si>
    <t>VÚC</t>
  </si>
  <si>
    <t>ÚPSVaR</t>
  </si>
  <si>
    <t>SaPO</t>
  </si>
  <si>
    <t>CVTI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</si>
  <si>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</si>
  <si>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</si>
  <si>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</si>
  <si>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</si>
  <si>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</si>
  <si>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</si>
  <si>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</si>
  <si>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</si>
  <si>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</si>
  <si>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</si>
  <si>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Spolu</t>
  </si>
  <si>
    <t>Spolu vložené údaje</t>
  </si>
  <si>
    <t>Celkom</t>
  </si>
  <si>
    <t>Kód</t>
  </si>
  <si>
    <t xml:space="preserve">Kód                 </t>
  </si>
  <si>
    <t>Tabuľka pre vkladanie ďalších údajov ( v prípade potreby vložte ďallšie riadky)</t>
  </si>
  <si>
    <t>Rámcová prognóza novoprijatých žiakov na SŠ na školský rok 2020/2021</t>
  </si>
  <si>
    <t>Určovanie najvyššieho počtu žiakov I. ročníka SŠ pre  školský rok 2021 / 2022</t>
  </si>
  <si>
    <t>programovanie digitálnych technológií</t>
  </si>
  <si>
    <t>VUC TRNAVA</t>
  </si>
  <si>
    <t>Označenie odboru pre prípad, keď nie je uvedené zameranie</t>
  </si>
  <si>
    <t>100002744</t>
  </si>
  <si>
    <t>Trnavský</t>
  </si>
  <si>
    <t>Skalica</t>
  </si>
  <si>
    <t>štát</t>
  </si>
  <si>
    <t>slovenský</t>
  </si>
  <si>
    <t>Stredná odborná škola strojnícka</t>
  </si>
  <si>
    <t>Pplk. Pľjušťa 29</t>
  </si>
  <si>
    <t>90901</t>
  </si>
  <si>
    <t>100002964</t>
  </si>
  <si>
    <t>Trnava</t>
  </si>
  <si>
    <t>Stredná priemyselná škola technická</t>
  </si>
  <si>
    <t>Komenského 1</t>
  </si>
  <si>
    <t>91731</t>
  </si>
  <si>
    <t>100001627</t>
  </si>
  <si>
    <t>Dunajská Streda</t>
  </si>
  <si>
    <t>Stredná odborná škola technická - Múszaki Szakközépiskola</t>
  </si>
  <si>
    <t>Kračanská cesta 1240/36</t>
  </si>
  <si>
    <t>92901</t>
  </si>
  <si>
    <t>100002924</t>
  </si>
  <si>
    <t>Stredná odborná škola automobilová</t>
  </si>
  <si>
    <t>Coburgova 7859/39</t>
  </si>
  <si>
    <t>91702</t>
  </si>
  <si>
    <t>mechanik strojov a zariadení</t>
  </si>
  <si>
    <t>100001957</t>
  </si>
  <si>
    <t>Galanta</t>
  </si>
  <si>
    <t>Esterházyovcov 712/10</t>
  </si>
  <si>
    <t>92434</t>
  </si>
  <si>
    <t>100002213</t>
  </si>
  <si>
    <t>Hlohovec</t>
  </si>
  <si>
    <t>Stredná odborná škola technická</t>
  </si>
  <si>
    <t>F. Lipku 2422/5</t>
  </si>
  <si>
    <t>92001</t>
  </si>
  <si>
    <t>100002397</t>
  </si>
  <si>
    <t>Piešťany</t>
  </si>
  <si>
    <t>Nová 5245/9</t>
  </si>
  <si>
    <t>92101</t>
  </si>
  <si>
    <t>100002966</t>
  </si>
  <si>
    <t>súkromník</t>
  </si>
  <si>
    <t>Súkromná stredná odborná škola DSA</t>
  </si>
  <si>
    <t>Koniarekova 17</t>
  </si>
  <si>
    <t>91850</t>
  </si>
  <si>
    <t>Maďarský</t>
  </si>
  <si>
    <t>100001604</t>
  </si>
  <si>
    <t>Gyulu Szabóa 1</t>
  </si>
  <si>
    <t>2466 H 01</t>
  </si>
  <si>
    <t>mechanik opravár-plynárenské zariadenia</t>
  </si>
  <si>
    <t>100003028</t>
  </si>
  <si>
    <t>Stredná odborná škola elektrotechnická</t>
  </si>
  <si>
    <t>Sibírska 1</t>
  </si>
  <si>
    <t>91701</t>
  </si>
  <si>
    <t>100002595</t>
  </si>
  <si>
    <t>Senica</t>
  </si>
  <si>
    <t>Stredná odborná škola podnikania v remeslách a službách</t>
  </si>
  <si>
    <t>V. P. Tótha 31</t>
  </si>
  <si>
    <t>autoopravár- mechanik</t>
  </si>
  <si>
    <t>100001610</t>
  </si>
  <si>
    <t>Stredná odborná škola informatiky a služieb  s vyučovacím jazykom maďarským - Szakközépiskola</t>
  </si>
  <si>
    <t>Gyulu Szabóa 21</t>
  </si>
  <si>
    <t>100001641</t>
  </si>
  <si>
    <t>Súkromná stredná odborná škola s vyučovacím jazykom maďarským - Magyar Tannyelvü Magán Szakközépiskola</t>
  </si>
  <si>
    <t>Neratovické nám. 1916/16</t>
  </si>
  <si>
    <t>Súkromná stredná odborná škola - Magán Szakközépiskola</t>
  </si>
  <si>
    <t>100002051</t>
  </si>
  <si>
    <t>maďarský</t>
  </si>
  <si>
    <t>Súkromná stredná odborná škola obchodu a služieb, s vyučovacím jazykom maďarským - Magán Kereskedelmi és Szolgáltatóipari Szakközépiskola</t>
  </si>
  <si>
    <t>Mostová</t>
  </si>
  <si>
    <t>Mostová 53</t>
  </si>
  <si>
    <t>92507</t>
  </si>
  <si>
    <t>100001990</t>
  </si>
  <si>
    <t>Stredná odborná škola obchodu a služieb</t>
  </si>
  <si>
    <t>Z. Kodálya 765</t>
  </si>
  <si>
    <t>92447</t>
  </si>
  <si>
    <t>90501</t>
  </si>
  <si>
    <t>100002670</t>
  </si>
  <si>
    <t>Stredná odborná škola dopravy a služieb</t>
  </si>
  <si>
    <t>Holíč</t>
  </si>
  <si>
    <t>Nám. sv. Martina 5</t>
  </si>
  <si>
    <t>90851</t>
  </si>
  <si>
    <t>informačné a sieťové technológie</t>
  </si>
  <si>
    <t>informačné a sieťové technológie</t>
  </si>
  <si>
    <t>100002394</t>
  </si>
  <si>
    <t>Stredná priemyselná škola elektrotechnická</t>
  </si>
  <si>
    <t>Brezová 2</t>
  </si>
  <si>
    <t>92177</t>
  </si>
  <si>
    <t>čierny odbor</t>
  </si>
  <si>
    <t>100003049</t>
  </si>
  <si>
    <t>Stredná priemyselná škola dopravná</t>
  </si>
  <si>
    <t>Študentská 23</t>
  </si>
  <si>
    <t>91745</t>
  </si>
  <si>
    <t>mechanik – mechatronik</t>
  </si>
  <si>
    <t>100002655</t>
  </si>
  <si>
    <t>Gbely</t>
  </si>
  <si>
    <t>Učňovská 700/6</t>
  </si>
  <si>
    <t>90845</t>
  </si>
  <si>
    <t>elektromechanik – úžitková technika</t>
  </si>
  <si>
    <t>biotechnológia a farmakológia</t>
  </si>
  <si>
    <t>100002239</t>
  </si>
  <si>
    <t>Stredná odborná škola chemická</t>
  </si>
  <si>
    <t>Nerudova 13</t>
  </si>
  <si>
    <t>2880 K</t>
  </si>
  <si>
    <t>Stredná odborná škola rozvoja vidieka s vyučovacím jazykom maďarským - Vidékfejlesztési Szakközépiskola</t>
  </si>
  <si>
    <t>Nám. sv. Štefana 1533/3</t>
  </si>
  <si>
    <t>100002732</t>
  </si>
  <si>
    <t>Súkromná stredná odborná škola VIA HUMANA</t>
  </si>
  <si>
    <t>Mallého 2</t>
  </si>
  <si>
    <t>100018491</t>
  </si>
  <si>
    <t>Súkromná stredná odborná škola ADVENTIM - ADVENTIM Magán Szakkopzépiskola</t>
  </si>
  <si>
    <t>Komenského ulica 1219/1</t>
  </si>
  <si>
    <t>100002392</t>
  </si>
  <si>
    <t>Mojmírova 99/28</t>
  </si>
  <si>
    <t>100001841</t>
  </si>
  <si>
    <t>Súkromná stredná odborná škola SD Jednota</t>
  </si>
  <si>
    <t>Šamorín</t>
  </si>
  <si>
    <t>Vinohradská 48</t>
  </si>
  <si>
    <t>93101</t>
  </si>
  <si>
    <t>100002987</t>
  </si>
  <si>
    <t>Lomonosovova 2797/6</t>
  </si>
  <si>
    <t>91854</t>
  </si>
  <si>
    <t>krajčír – dámske odevy</t>
  </si>
  <si>
    <t>100002660</t>
  </si>
  <si>
    <t>Stredná odborná škola technická Jozefa Čabelku</t>
  </si>
  <si>
    <t>Bernolákova 383/10</t>
  </si>
  <si>
    <t>Stredná odborná škola stavebná s vyučovacím jazykom maďarským - Építészeti Szakközépiskola</t>
  </si>
  <si>
    <t>100002101</t>
  </si>
  <si>
    <t>Sládkovičovo</t>
  </si>
  <si>
    <t>Fučíkova 426</t>
  </si>
  <si>
    <t>92521</t>
  </si>
  <si>
    <t>100002989</t>
  </si>
  <si>
    <t>Stredná priemyselná škola stavebná Dušana Samuela Jurkoviča</t>
  </si>
  <si>
    <t>Lomonosovova 7</t>
  </si>
  <si>
    <t>91708</t>
  </si>
  <si>
    <t>geodézia, kartografia a kataster</t>
  </si>
  <si>
    <t>elektrotechnika v doprave a telekomunikáciách</t>
  </si>
  <si>
    <t>prevádzka a ekonomika dopravy</t>
  </si>
  <si>
    <t>technika a prevádzka dopravy</t>
  </si>
  <si>
    <t>technik informačných a telekomunikačných technológií</t>
  </si>
  <si>
    <t>3917 M 02</t>
  </si>
  <si>
    <t>technické a informatické služby – v strojárstve</t>
  </si>
  <si>
    <t>technické a informatické služby – v elektrotechnike</t>
  </si>
  <si>
    <t>technické a informatické služby – v stavebníctve</t>
  </si>
  <si>
    <t>agropodnikanie – farmárstvo</t>
  </si>
  <si>
    <t>100001633</t>
  </si>
  <si>
    <t>92938</t>
  </si>
  <si>
    <t>100002434</t>
  </si>
  <si>
    <t>Stredná odborná škola regionálneho rozvoja</t>
  </si>
  <si>
    <t>Rakovice</t>
  </si>
  <si>
    <t>Rakovice 25</t>
  </si>
  <si>
    <t>92208</t>
  </si>
  <si>
    <t>agropodnikanie – poľnohospodársky manažment</t>
  </si>
  <si>
    <t>100003067</t>
  </si>
  <si>
    <t>Stredná odborná škola poľnohospodárstva a služieb na vidieku</t>
  </si>
  <si>
    <t>Zavarská 9</t>
  </si>
  <si>
    <t>91728</t>
  </si>
  <si>
    <t>100002378</t>
  </si>
  <si>
    <t>Stredná odborná škola záhradnícka</t>
  </si>
  <si>
    <t>záhradnícka výroba a služby</t>
  </si>
  <si>
    <t>veterinárne zdravotníctvo a hygiena – chov hospodárskych zvierat</t>
  </si>
  <si>
    <t>veterinárne zdravotníctvo a hygiena – chov cudzokrajných zvierat</t>
  </si>
  <si>
    <t>viazač – aranžér kvetín</t>
  </si>
  <si>
    <t>100002935</t>
  </si>
  <si>
    <t>Stredná zdravotnícka škola</t>
  </si>
  <si>
    <t>Daxnerova 6</t>
  </si>
  <si>
    <t>91792</t>
  </si>
  <si>
    <t>100001661</t>
  </si>
  <si>
    <t>Stredná zdravotnícka škola - Egészségugyi Középiskola</t>
  </si>
  <si>
    <t>Športová 349/34</t>
  </si>
  <si>
    <t>100002728</t>
  </si>
  <si>
    <t>Lichardova 1</t>
  </si>
  <si>
    <t>100001877</t>
  </si>
  <si>
    <t>Obchodná akadémia - Kereskedelmi Akadémia</t>
  </si>
  <si>
    <t>Veľký Meder</t>
  </si>
  <si>
    <t>Bratislavská 38</t>
  </si>
  <si>
    <t>93201</t>
  </si>
  <si>
    <t>100002075</t>
  </si>
  <si>
    <t>Obchodná akadémia</t>
  </si>
  <si>
    <t>Sereď</t>
  </si>
  <si>
    <t>Mládežnícka 158/5</t>
  </si>
  <si>
    <t>92601</t>
  </si>
  <si>
    <t>100002255</t>
  </si>
  <si>
    <t>Tehelná 4</t>
  </si>
  <si>
    <t>100002577</t>
  </si>
  <si>
    <t>Dlhá 256/10</t>
  </si>
  <si>
    <t>90580</t>
  </si>
  <si>
    <t>100002977</t>
  </si>
  <si>
    <t>Kukučínova 2</t>
  </si>
  <si>
    <t>91729</t>
  </si>
  <si>
    <t>obchodná akadémia – bilingválne štúdium</t>
  </si>
  <si>
    <t>Slovenský a anglický bil.</t>
  </si>
  <si>
    <t>100001842</t>
  </si>
  <si>
    <t>Súkromná hotelová akadémia SD Jednota</t>
  </si>
  <si>
    <t>100002404</t>
  </si>
  <si>
    <t>Hotelová akadémia Ľudovíta Wintera</t>
  </si>
  <si>
    <t>Stromová 34</t>
  </si>
  <si>
    <t>100002938</t>
  </si>
  <si>
    <t>Súkromná stredná odborná škola Gos-Sk</t>
  </si>
  <si>
    <t>Ferka Urbánka 19</t>
  </si>
  <si>
    <t>91810</t>
  </si>
  <si>
    <t>6329 M</t>
  </si>
  <si>
    <t>obchodné a informačné služby</t>
  </si>
  <si>
    <t>100002578</t>
  </si>
  <si>
    <t>Súkromná stredná odborná škola podnikania</t>
  </si>
  <si>
    <t>Hollého 1380</t>
  </si>
  <si>
    <t>služby v cestovnom ruchu</t>
  </si>
  <si>
    <t>kozmetička a vizážistka</t>
  </si>
  <si>
    <t xml:space="preserve">kaderník - vizážista </t>
  </si>
  <si>
    <t>hostinský</t>
  </si>
  <si>
    <t>informačné systémy a služby</t>
  </si>
  <si>
    <t>Stredná športová škola s vyučovacím jazykom maďarským - Magyar Tannyelvű Sportgimnázium</t>
  </si>
  <si>
    <t>100002953</t>
  </si>
  <si>
    <t>Stredná športová škola Jozefa Herdu</t>
  </si>
  <si>
    <t>Jána Bottu 31</t>
  </si>
  <si>
    <t>91787</t>
  </si>
  <si>
    <t>100001630</t>
  </si>
  <si>
    <t>Gymnázium Ármina Vámbéryho s vyučovacím jazykom maďarským - Vámbéry Ármin Gimnázium</t>
  </si>
  <si>
    <t>Nám. sv. Štefana 1190/4</t>
  </si>
  <si>
    <t>92936</t>
  </si>
  <si>
    <t>100002959</t>
  </si>
  <si>
    <t>cirkev</t>
  </si>
  <si>
    <t>Stredná odborná škola pedagogická bl. Laury</t>
  </si>
  <si>
    <t>Jána Hollého 9</t>
  </si>
  <si>
    <t>učiteľstvo pre materské školy a vychovávateľstvo</t>
  </si>
  <si>
    <t>7902 J</t>
  </si>
  <si>
    <t>100001611</t>
  </si>
  <si>
    <t>Súkromné gymnázium s vyučovacím jazykom maďarským - Magyar Tanítási Nyelvu Magángimnázium</t>
  </si>
  <si>
    <t>Hlavná 21</t>
  </si>
  <si>
    <t>100001650</t>
  </si>
  <si>
    <t>Gymnázium Ladislava Dúbravu</t>
  </si>
  <si>
    <t>Smetanov háj 285/8</t>
  </si>
  <si>
    <t>100001827</t>
  </si>
  <si>
    <t>Gymnázium Imre Madácha s vyučovacím jazykom maďarským - Madách Imre Magyar Tanítási Nyelvű Gimnázium</t>
  </si>
  <si>
    <t>Slnečná 2</t>
  </si>
  <si>
    <t>100001828</t>
  </si>
  <si>
    <t>Gymnázium M. R. Štefánika</t>
  </si>
  <si>
    <t>100001978</t>
  </si>
  <si>
    <t>Gymnázium Janka Matúšku</t>
  </si>
  <si>
    <t>Štvrť SNP 1004/34</t>
  </si>
  <si>
    <t>92401</t>
  </si>
  <si>
    <t>100001979</t>
  </si>
  <si>
    <t>Gymnázium Zoltána Kodálya s vyučovacím jazykom maďarským - Kodály Zoltán Gimnázium</t>
  </si>
  <si>
    <t>100002074</t>
  </si>
  <si>
    <t>Gymnázium Vojtecha Mihálika</t>
  </si>
  <si>
    <t>Kostolná 119/8</t>
  </si>
  <si>
    <t>100002223</t>
  </si>
  <si>
    <t>Gymnázium Ivana Kupca</t>
  </si>
  <si>
    <t>Komenského 13</t>
  </si>
  <si>
    <t>100002395</t>
  </si>
  <si>
    <t>Gymnázium Pierra de Coubertina</t>
  </si>
  <si>
    <t>Nám. SNP 9</t>
  </si>
  <si>
    <t>92126</t>
  </si>
  <si>
    <t>100002467</t>
  </si>
  <si>
    <t>Gymnázium Jána Baltazára Magina</t>
  </si>
  <si>
    <t>Vrbové</t>
  </si>
  <si>
    <t>Beňovského 358/100</t>
  </si>
  <si>
    <t>92203</t>
  </si>
  <si>
    <t>100002575</t>
  </si>
  <si>
    <t>Gymnázium Ladislava Novomeského</t>
  </si>
  <si>
    <t>Dlhá 1037/12</t>
  </si>
  <si>
    <t>90540</t>
  </si>
  <si>
    <t>100002740</t>
  </si>
  <si>
    <t>Gymnázium Františka Víťazoslava Sasinka</t>
  </si>
  <si>
    <t>Námestie slobody 3</t>
  </si>
  <si>
    <t>100002947</t>
  </si>
  <si>
    <t>Gymnázium Angely Merici</t>
  </si>
  <si>
    <t>Hviezdoslavova 10</t>
  </si>
  <si>
    <t xml:space="preserve">Gymnázium  </t>
  </si>
  <si>
    <t>100002958</t>
  </si>
  <si>
    <t>Arcibiskupské gymnázium biskupa P.Jantauscha</t>
  </si>
  <si>
    <t>100003007</t>
  </si>
  <si>
    <t>Gymnázium Jána Hollého</t>
  </si>
  <si>
    <t>Na hlinách 7279/30</t>
  </si>
  <si>
    <t>gymnázium – bilingválne štúdium</t>
  </si>
  <si>
    <t>Súkromné bilingválne gymnázium</t>
  </si>
  <si>
    <t>Hodská 10</t>
  </si>
  <si>
    <t>100003255</t>
  </si>
  <si>
    <t>Súkromné bilingválne gymnázium BESST</t>
  </si>
  <si>
    <t>Limbová 6051/3</t>
  </si>
  <si>
    <t>tanec – klasický tanec</t>
  </si>
  <si>
    <t>100002946</t>
  </si>
  <si>
    <t>Súkromné tanečné konzervatórium Dušana Nebylu</t>
  </si>
  <si>
    <t>Hollého 8</t>
  </si>
  <si>
    <t xml:space="preserve">Škola umeleckého priemyslu </t>
  </si>
  <si>
    <t>EXP.</t>
  </si>
  <si>
    <t>2861 H</t>
  </si>
  <si>
    <t>prevádzkový technik</t>
  </si>
  <si>
    <t>mechanik mechatronik</t>
  </si>
  <si>
    <t>potravinárstvo – podnikanie v potravinárstve - kvalitár</t>
  </si>
  <si>
    <t xml:space="preserve">informačné a digitálne technológie     </t>
  </si>
  <si>
    <t xml:space="preserve">Stredná priemyselná  škola elektrotechnická </t>
  </si>
  <si>
    <t>Prognóza</t>
  </si>
  <si>
    <t>2021-2022, VUC TT, 20.06.30, ver.</t>
  </si>
  <si>
    <t>g - d</t>
  </si>
  <si>
    <t>Kalendárny rok 2019</t>
  </si>
  <si>
    <t>Skutočnosť</t>
  </si>
  <si>
    <t>Poznámky:</t>
  </si>
  <si>
    <t>Počet novoprijatých žiakov do I. ročníka</t>
  </si>
  <si>
    <t>Počet žiakov   I. ročníka</t>
  </si>
  <si>
    <t>xxxx x</t>
  </si>
  <si>
    <t>Zoznam odborov ktoré sa budú experimentálne overovať v školskom roku 2020/2021</t>
  </si>
  <si>
    <t>Zoznam odborov ktorých experimentálne overovanie bude úspešne ukončené 31.08.2020</t>
  </si>
  <si>
    <t>Stav k 15.09.</t>
  </si>
  <si>
    <t>https://www.minedu.sk/data/att/15693.pdf</t>
  </si>
  <si>
    <t>Gymnázium</t>
  </si>
  <si>
    <t>J</t>
  </si>
  <si>
    <t>x</t>
  </si>
  <si>
    <t>Stredná športová škola</t>
  </si>
  <si>
    <t>M</t>
  </si>
  <si>
    <t>J + M</t>
  </si>
  <si>
    <t>Stredná odborná škola</t>
  </si>
  <si>
    <t>H</t>
  </si>
  <si>
    <t>K</t>
  </si>
  <si>
    <t>H + K + M</t>
  </si>
  <si>
    <t>Konzervatórium</t>
  </si>
  <si>
    <t>Q</t>
  </si>
  <si>
    <t>Škola umeleckého priemyslu</t>
  </si>
  <si>
    <t>J,H,K,M,Q</t>
  </si>
  <si>
    <t>J celkom</t>
  </si>
  <si>
    <t>M celkom</t>
  </si>
  <si>
    <t>k</t>
  </si>
  <si>
    <t>l</t>
  </si>
  <si>
    <t>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</si>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</sst>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9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u/>
      <sz val="12"/>
      <color theme="1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i/>
      <sz val="9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603">
    <xf numFmtId="0" fontId="0" fillId="0" borderId="0" xfId="0"/>
    <xf numFmtId="0" fontId="10" fillId="3" borderId="3" xfId="0" applyFont="1" applyFill="1" applyBorder="1" applyAlignment="1" applyProtection="1">
      <alignment vertical="top" wrapText="1"/>
    </xf>
    <xf numFmtId="0" fontId="6" fillId="3" borderId="4" xfId="0" applyFont="1" applyFill="1" applyBorder="1" applyProtection="1"/>
    <xf numFmtId="0" fontId="10" fillId="3" borderId="3" xfId="0" applyFont="1" applyFill="1" applyBorder="1" applyAlignment="1" applyProtection="1">
      <alignment horizontal="center"/>
    </xf>
    <xf numFmtId="0" fontId="7" fillId="0" borderId="46" xfId="4" applyFont="1" applyFill="1" applyBorder="1" applyAlignment="1" applyProtection="1">
      <alignment horizontal="center" vertical="center" wrapText="1"/>
    </xf>
    <xf numFmtId="0" fontId="7" fillId="0" borderId="48" xfId="4" applyFont="1" applyFill="1" applyBorder="1" applyAlignment="1" applyProtection="1">
      <alignment horizontal="center" vertical="center" wrapText="1"/>
    </xf>
    <xf numFmtId="0" fontId="7" fillId="0" borderId="49" xfId="4" applyFont="1" applyFill="1" applyBorder="1" applyAlignment="1" applyProtection="1">
      <alignment horizontal="center" vertical="center" wrapText="1"/>
    </xf>
    <xf numFmtId="0" fontId="9" fillId="0" borderId="10" xfId="4" applyFont="1" applyFill="1" applyBorder="1" applyAlignment="1" applyProtection="1">
      <alignment horizontal="center" vertical="center" wrapText="1"/>
    </xf>
    <xf numFmtId="0" fontId="9" fillId="0" borderId="52" xfId="4" applyFont="1" applyFill="1" applyBorder="1" applyAlignment="1" applyProtection="1">
      <alignment horizontal="center" vertical="center" wrapText="1"/>
    </xf>
    <xf numFmtId="0" fontId="9" fillId="0" borderId="20" xfId="4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/>
    <xf numFmtId="0" fontId="3" fillId="2" borderId="4" xfId="0" applyFont="1" applyFill="1" applyBorder="1" applyAlignment="1" applyProtection="1"/>
    <xf numFmtId="0" fontId="6" fillId="3" borderId="3" xfId="1" applyFont="1" applyFill="1" applyBorder="1" applyAlignment="1" applyProtection="1">
      <alignment horizontal="left" vertical="center"/>
    </xf>
    <xf numFmtId="0" fontId="6" fillId="3" borderId="4" xfId="1" applyFont="1" applyFill="1" applyBorder="1" applyAlignment="1" applyProtection="1">
      <alignment horizontal="left" vertical="center"/>
    </xf>
    <xf numFmtId="0" fontId="3" fillId="3" borderId="4" xfId="0" applyFont="1" applyFill="1" applyBorder="1" applyProtection="1"/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Protection="1"/>
    <xf numFmtId="0" fontId="3" fillId="3" borderId="4" xfId="0" applyFont="1" applyFill="1" applyBorder="1" applyAlignment="1" applyProtection="1"/>
    <xf numFmtId="0" fontId="6" fillId="2" borderId="4" xfId="0" applyFont="1" applyFill="1" applyBorder="1" applyProtection="1"/>
    <xf numFmtId="0" fontId="12" fillId="4" borderId="3" xfId="0" applyFont="1" applyFill="1" applyBorder="1" applyAlignment="1" applyProtection="1">
      <alignment wrapText="1"/>
    </xf>
    <xf numFmtId="0" fontId="12" fillId="4" borderId="4" xfId="0" applyFont="1" applyFill="1" applyBorder="1" applyAlignment="1" applyProtection="1">
      <alignment wrapText="1"/>
    </xf>
    <xf numFmtId="0" fontId="11" fillId="4" borderId="3" xfId="0" applyFont="1" applyFill="1" applyBorder="1" applyAlignment="1" applyProtection="1">
      <alignment wrapText="1"/>
    </xf>
    <xf numFmtId="0" fontId="11" fillId="4" borderId="4" xfId="0" applyFont="1" applyFill="1" applyBorder="1" applyAlignment="1" applyProtection="1">
      <alignment wrapText="1"/>
    </xf>
    <xf numFmtId="0" fontId="0" fillId="3" borderId="4" xfId="0" applyFill="1" applyBorder="1" applyProtection="1"/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11" fillId="3" borderId="3" xfId="1" applyFont="1" applyFill="1" applyBorder="1" applyAlignment="1" applyProtection="1">
      <alignment horizontal="left" vertical="center" wrapText="1"/>
    </xf>
    <xf numFmtId="0" fontId="11" fillId="3" borderId="4" xfId="1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 applyProtection="1">
      <alignment vertical="top" wrapText="1"/>
    </xf>
    <xf numFmtId="0" fontId="12" fillId="4" borderId="4" xfId="0" applyFont="1" applyFill="1" applyBorder="1" applyAlignment="1" applyProtection="1">
      <alignment vertical="top" wrapText="1"/>
    </xf>
    <xf numFmtId="0" fontId="11" fillId="3" borderId="3" xfId="0" applyFont="1" applyFill="1" applyBorder="1" applyProtection="1"/>
    <xf numFmtId="0" fontId="11" fillId="3" borderId="4" xfId="0" applyFont="1" applyFill="1" applyBorder="1" applyProtection="1"/>
    <xf numFmtId="0" fontId="3" fillId="3" borderId="3" xfId="0" applyFont="1" applyFill="1" applyBorder="1" applyAlignment="1" applyProtection="1">
      <alignment vertical="top" wrapText="1"/>
    </xf>
    <xf numFmtId="0" fontId="3" fillId="3" borderId="4" xfId="0" applyFont="1" applyFill="1" applyBorder="1" applyAlignment="1" applyProtection="1">
      <alignment vertical="top" wrapText="1"/>
    </xf>
    <xf numFmtId="0" fontId="6" fillId="3" borderId="3" xfId="0" applyFont="1" applyFill="1" applyBorder="1" applyAlignment="1" applyProtection="1"/>
    <xf numFmtId="0" fontId="6" fillId="3" borderId="4" xfId="0" applyFont="1" applyFill="1" applyBorder="1" applyAlignment="1" applyProtection="1"/>
    <xf numFmtId="0" fontId="11" fillId="4" borderId="3" xfId="0" applyFont="1" applyFill="1" applyBorder="1" applyAlignment="1" applyProtection="1">
      <alignment vertical="top" wrapText="1"/>
    </xf>
    <xf numFmtId="0" fontId="11" fillId="4" borderId="4" xfId="0" applyFont="1" applyFill="1" applyBorder="1" applyAlignment="1" applyProtection="1">
      <alignment vertical="top" wrapText="1"/>
    </xf>
    <xf numFmtId="0" fontId="12" fillId="4" borderId="3" xfId="0" applyFont="1" applyFill="1" applyBorder="1" applyProtection="1"/>
    <xf numFmtId="0" fontId="12" fillId="4" borderId="4" xfId="0" applyFont="1" applyFill="1" applyBorder="1" applyProtection="1"/>
    <xf numFmtId="0" fontId="12" fillId="3" borderId="3" xfId="0" applyFont="1" applyFill="1" applyBorder="1" applyProtection="1"/>
    <xf numFmtId="0" fontId="12" fillId="3" borderId="4" xfId="0" applyFont="1" applyFill="1" applyBorder="1" applyProtection="1"/>
    <xf numFmtId="0" fontId="15" fillId="3" borderId="3" xfId="0" applyFont="1" applyFill="1" applyBorder="1" applyAlignment="1" applyProtection="1">
      <alignment vertical="center" wrapText="1"/>
    </xf>
    <xf numFmtId="0" fontId="15" fillId="3" borderId="4" xfId="0" applyFont="1" applyFill="1" applyBorder="1" applyAlignment="1" applyProtection="1">
      <alignment vertical="center" wrapText="1"/>
    </xf>
    <xf numFmtId="0" fontId="3" fillId="4" borderId="3" xfId="0" applyFont="1" applyFill="1" applyBorder="1" applyProtection="1"/>
    <xf numFmtId="0" fontId="3" fillId="4" borderId="4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11" fillId="2" borderId="3" xfId="0" applyFont="1" applyFill="1" applyBorder="1" applyProtection="1"/>
    <xf numFmtId="0" fontId="11" fillId="2" borderId="4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11" fillId="2" borderId="3" xfId="0" applyFont="1" applyFill="1" applyBorder="1" applyAlignment="1" applyProtection="1">
      <alignment wrapText="1"/>
    </xf>
    <xf numFmtId="0" fontId="11" fillId="2" borderId="4" xfId="0" applyFont="1" applyFill="1" applyBorder="1" applyAlignment="1" applyProtection="1">
      <alignment wrapText="1"/>
    </xf>
    <xf numFmtId="0" fontId="16" fillId="2" borderId="3" xfId="0" applyFont="1" applyFill="1" applyBorder="1" applyAlignment="1" applyProtection="1">
      <alignment vertical="center"/>
    </xf>
    <xf numFmtId="0" fontId="16" fillId="2" borderId="4" xfId="0" applyFont="1" applyFill="1" applyBorder="1" applyAlignment="1" applyProtection="1">
      <alignment vertical="center"/>
    </xf>
    <xf numFmtId="0" fontId="12" fillId="2" borderId="3" xfId="0" applyFont="1" applyFill="1" applyBorder="1" applyProtection="1"/>
    <xf numFmtId="0" fontId="12" fillId="2" borderId="4" xfId="0" applyFont="1" applyFill="1" applyBorder="1" applyProtection="1"/>
    <xf numFmtId="0" fontId="6" fillId="2" borderId="3" xfId="1" applyFont="1" applyFill="1" applyBorder="1" applyAlignment="1" applyProtection="1">
      <alignment horizontal="left" vertical="center"/>
    </xf>
    <xf numFmtId="0" fontId="6" fillId="2" borderId="4" xfId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top" wrapText="1"/>
    </xf>
    <xf numFmtId="0" fontId="3" fillId="2" borderId="4" xfId="0" applyFont="1" applyFill="1" applyBorder="1" applyAlignment="1" applyProtection="1">
      <alignment vertical="top" wrapText="1"/>
    </xf>
    <xf numFmtId="0" fontId="11" fillId="2" borderId="3" xfId="0" applyFont="1" applyFill="1" applyBorder="1" applyAlignment="1" applyProtection="1">
      <alignment vertical="top" wrapText="1"/>
    </xf>
    <xf numFmtId="0" fontId="11" fillId="2" borderId="4" xfId="0" applyFont="1" applyFill="1" applyBorder="1" applyAlignment="1" applyProtection="1">
      <alignment vertical="top" wrapText="1"/>
    </xf>
    <xf numFmtId="0" fontId="11" fillId="2" borderId="3" xfId="0" applyFont="1" applyFill="1" applyBorder="1" applyAlignment="1" applyProtection="1"/>
    <xf numFmtId="0" fontId="11" fillId="2" borderId="4" xfId="0" applyFont="1" applyFill="1" applyBorder="1" applyAlignment="1" applyProtection="1"/>
    <xf numFmtId="0" fontId="11" fillId="2" borderId="3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/>
    </xf>
    <xf numFmtId="0" fontId="11" fillId="2" borderId="3" xfId="1" applyFont="1" applyFill="1" applyBorder="1" applyAlignment="1" applyProtection="1">
      <alignment horizontal="left" vertical="center"/>
    </xf>
    <xf numFmtId="0" fontId="11" fillId="2" borderId="4" xfId="1" applyFont="1" applyFill="1" applyBorder="1" applyAlignment="1" applyProtection="1">
      <alignment horizontal="left" vertical="center"/>
    </xf>
    <xf numFmtId="0" fontId="11" fillId="3" borderId="3" xfId="1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/>
    <xf numFmtId="0" fontId="11" fillId="3" borderId="4" xfId="1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/>
    <xf numFmtId="0" fontId="12" fillId="3" borderId="3" xfId="0" applyFont="1" applyFill="1" applyBorder="1" applyAlignment="1" applyProtection="1">
      <alignment wrapText="1"/>
    </xf>
    <xf numFmtId="0" fontId="12" fillId="3" borderId="4" xfId="0" applyFont="1" applyFill="1" applyBorder="1" applyAlignment="1" applyProtection="1">
      <alignment wrapText="1"/>
    </xf>
    <xf numFmtId="0" fontId="11" fillId="3" borderId="3" xfId="0" applyFont="1" applyFill="1" applyBorder="1" applyAlignment="1" applyProtection="1">
      <alignment wrapText="1"/>
    </xf>
    <xf numFmtId="0" fontId="11" fillId="3" borderId="4" xfId="0" applyFont="1" applyFill="1" applyBorder="1" applyAlignment="1" applyProtection="1">
      <alignment wrapText="1"/>
    </xf>
    <xf numFmtId="0" fontId="12" fillId="3" borderId="3" xfId="0" applyFont="1" applyFill="1" applyBorder="1" applyAlignment="1" applyProtection="1">
      <alignment vertical="top" wrapText="1"/>
    </xf>
    <xf numFmtId="0" fontId="12" fillId="3" borderId="4" xfId="0" applyFont="1" applyFill="1" applyBorder="1" applyAlignment="1" applyProtection="1">
      <alignment vertical="top" wrapText="1"/>
    </xf>
    <xf numFmtId="0" fontId="11" fillId="3" borderId="3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vertical="top" wrapText="1"/>
    </xf>
    <xf numFmtId="0" fontId="11" fillId="3" borderId="4" xfId="0" applyFont="1" applyFill="1" applyBorder="1" applyAlignment="1" applyProtection="1">
      <alignment vertical="top" wrapText="1"/>
    </xf>
    <xf numFmtId="0" fontId="6" fillId="4" borderId="3" xfId="0" applyFont="1" applyFill="1" applyBorder="1" applyProtection="1"/>
    <xf numFmtId="0" fontId="6" fillId="4" borderId="4" xfId="0" applyFont="1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3" fillId="4" borderId="3" xfId="0" applyFont="1" applyFill="1" applyBorder="1" applyAlignment="1" applyProtection="1">
      <alignment wrapText="1"/>
    </xf>
    <xf numFmtId="0" fontId="3" fillId="4" borderId="4" xfId="0" applyFont="1" applyFill="1" applyBorder="1" applyAlignment="1" applyProtection="1">
      <alignment wrapText="1"/>
    </xf>
    <xf numFmtId="0" fontId="3" fillId="4" borderId="3" xfId="0" applyFont="1" applyFill="1" applyBorder="1" applyAlignment="1" applyProtection="1"/>
    <xf numFmtId="0" fontId="3" fillId="4" borderId="4" xfId="0" applyFont="1" applyFill="1" applyBorder="1" applyAlignment="1" applyProtection="1"/>
    <xf numFmtId="0" fontId="6" fillId="4" borderId="3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top" wrapText="1"/>
    </xf>
    <xf numFmtId="0" fontId="6" fillId="4" borderId="4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top" wrapText="1"/>
    </xf>
    <xf numFmtId="0" fontId="6" fillId="4" borderId="3" xfId="0" applyFont="1" applyFill="1" applyBorder="1" applyAlignment="1" applyProtection="1"/>
    <xf numFmtId="0" fontId="6" fillId="4" borderId="4" xfId="0" applyFont="1" applyFill="1" applyBorder="1" applyAlignment="1" applyProtection="1"/>
    <xf numFmtId="0" fontId="0" fillId="3" borderId="43" xfId="0" applyFill="1" applyBorder="1" applyProtection="1"/>
    <xf numFmtId="0" fontId="0" fillId="3" borderId="5" xfId="0" applyFill="1" applyBorder="1" applyProtection="1"/>
    <xf numFmtId="0" fontId="3" fillId="3" borderId="3" xfId="0" applyFont="1" applyFill="1" applyBorder="1" applyAlignment="1" applyProtection="1">
      <alignment horizontal="right"/>
    </xf>
    <xf numFmtId="0" fontId="3" fillId="4" borderId="3" xfId="0" applyFont="1" applyFill="1" applyBorder="1" applyAlignment="1" applyProtection="1">
      <alignment horizontal="right"/>
    </xf>
    <xf numFmtId="3" fontId="3" fillId="3" borderId="3" xfId="0" applyNumberFormat="1" applyFont="1" applyFill="1" applyBorder="1" applyAlignment="1" applyProtection="1">
      <alignment horizontal="right"/>
    </xf>
    <xf numFmtId="3" fontId="6" fillId="2" borderId="3" xfId="0" applyNumberFormat="1" applyFont="1" applyFill="1" applyBorder="1" applyAlignment="1" applyProtection="1">
      <alignment horizontal="right"/>
    </xf>
    <xf numFmtId="3" fontId="6" fillId="3" borderId="3" xfId="0" applyNumberFormat="1" applyFont="1" applyFill="1" applyBorder="1" applyAlignment="1" applyProtection="1">
      <alignment horizontal="right"/>
    </xf>
    <xf numFmtId="3" fontId="11" fillId="4" borderId="3" xfId="0" applyNumberFormat="1" applyFont="1" applyFill="1" applyBorder="1" applyAlignment="1" applyProtection="1">
      <alignment horizontal="right"/>
    </xf>
    <xf numFmtId="3" fontId="3" fillId="2" borderId="3" xfId="0" applyNumberFormat="1" applyFont="1" applyFill="1" applyBorder="1" applyAlignment="1" applyProtection="1">
      <alignment horizontal="right"/>
    </xf>
    <xf numFmtId="3" fontId="3" fillId="3" borderId="43" xfId="0" applyNumberFormat="1" applyFont="1" applyFill="1" applyBorder="1" applyAlignment="1" applyProtection="1">
      <alignment horizontal="right"/>
    </xf>
    <xf numFmtId="3" fontId="3" fillId="2" borderId="52" xfId="0" applyNumberFormat="1" applyFont="1" applyFill="1" applyBorder="1" applyAlignment="1" applyProtection="1">
      <alignment horizontal="right"/>
    </xf>
    <xf numFmtId="3" fontId="12" fillId="4" borderId="3" xfId="0" applyNumberFormat="1" applyFont="1" applyFill="1" applyBorder="1" applyAlignment="1" applyProtection="1">
      <alignment horizontal="right"/>
    </xf>
    <xf numFmtId="3" fontId="11" fillId="3" borderId="3" xfId="0" applyNumberFormat="1" applyFont="1" applyFill="1" applyBorder="1" applyAlignment="1" applyProtection="1">
      <alignment horizontal="right"/>
    </xf>
    <xf numFmtId="3" fontId="6" fillId="4" borderId="3" xfId="0" applyNumberFormat="1" applyFont="1" applyFill="1" applyBorder="1" applyAlignment="1" applyProtection="1">
      <alignment horizontal="right"/>
    </xf>
    <xf numFmtId="3" fontId="6" fillId="0" borderId="15" xfId="0" applyNumberFormat="1" applyFont="1" applyBorder="1" applyProtection="1"/>
    <xf numFmtId="0" fontId="0" fillId="0" borderId="0" xfId="0" applyProtection="1"/>
    <xf numFmtId="0" fontId="28" fillId="0" borderId="0" xfId="0" applyFont="1" applyProtection="1"/>
    <xf numFmtId="2" fontId="24" fillId="0" borderId="42" xfId="0" applyNumberFormat="1" applyFont="1" applyBorder="1" applyAlignment="1" applyProtection="1">
      <alignment horizontal="center" vertical="center" wrapText="1"/>
    </xf>
    <xf numFmtId="0" fontId="3" fillId="0" borderId="0" xfId="0" applyFont="1" applyProtection="1"/>
    <xf numFmtId="3" fontId="7" fillId="0" borderId="36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Border="1" applyAlignment="1" applyProtection="1">
      <alignment horizontal="center" vertical="center" wrapText="1"/>
    </xf>
    <xf numFmtId="1" fontId="24" fillId="0" borderId="33" xfId="0" applyNumberFormat="1" applyFont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vertical="center"/>
    </xf>
    <xf numFmtId="3" fontId="24" fillId="7" borderId="10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 wrapText="1"/>
    </xf>
    <xf numFmtId="3" fontId="9" fillId="0" borderId="37" xfId="0" applyNumberFormat="1" applyFont="1" applyFill="1" applyBorder="1" applyAlignment="1" applyProtection="1">
      <alignment horizontal="center" vertical="center" wrapText="1"/>
    </xf>
    <xf numFmtId="3" fontId="9" fillId="0" borderId="53" xfId="0" applyNumberFormat="1" applyFont="1" applyFill="1" applyBorder="1" applyAlignment="1" applyProtection="1">
      <alignment horizontal="center" vertical="center" wrapText="1"/>
    </xf>
    <xf numFmtId="3" fontId="9" fillId="0" borderId="52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0" fillId="0" borderId="21" xfId="0" applyBorder="1" applyProtection="1"/>
    <xf numFmtId="0" fontId="5" fillId="0" borderId="8" xfId="0" applyFont="1" applyBorder="1" applyProtection="1"/>
    <xf numFmtId="0" fontId="0" fillId="0" borderId="14" xfId="0" applyBorder="1" applyProtection="1"/>
    <xf numFmtId="0" fontId="0" fillId="0" borderId="30" xfId="0" applyBorder="1" applyProtection="1"/>
    <xf numFmtId="0" fontId="0" fillId="0" borderId="15" xfId="0" applyBorder="1" applyProtection="1"/>
    <xf numFmtId="3" fontId="6" fillId="0" borderId="30" xfId="0" applyNumberFormat="1" applyFont="1" applyBorder="1" applyProtection="1"/>
    <xf numFmtId="2" fontId="6" fillId="0" borderId="15" xfId="0" applyNumberFormat="1" applyFont="1" applyBorder="1" applyProtection="1"/>
    <xf numFmtId="0" fontId="3" fillId="2" borderId="3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/>
    <xf numFmtId="0" fontId="10" fillId="3" borderId="3" xfId="0" applyFont="1" applyFill="1" applyBorder="1" applyProtection="1"/>
    <xf numFmtId="0" fontId="6" fillId="2" borderId="3" xfId="0" applyFont="1" applyFill="1" applyBorder="1" applyAlignment="1" applyProtection="1">
      <alignment wrapText="1"/>
    </xf>
    <xf numFmtId="0" fontId="12" fillId="4" borderId="3" xfId="0" applyFont="1" applyFill="1" applyBorder="1" applyAlignment="1" applyProtection="1"/>
    <xf numFmtId="0" fontId="11" fillId="4" borderId="3" xfId="1" applyFont="1" applyFill="1" applyBorder="1" applyAlignment="1" applyProtection="1">
      <alignment horizontal="left" vertical="center"/>
    </xf>
    <xf numFmtId="0" fontId="11" fillId="4" borderId="4" xfId="1" applyFont="1" applyFill="1" applyBorder="1" applyAlignment="1" applyProtection="1">
      <alignment horizontal="left" vertical="center"/>
    </xf>
    <xf numFmtId="0" fontId="11" fillId="4" borderId="4" xfId="0" applyFont="1" applyFill="1" applyBorder="1" applyAlignment="1" applyProtection="1"/>
    <xf numFmtId="0" fontId="0" fillId="0" borderId="0" xfId="0" applyFill="1" applyProtection="1"/>
    <xf numFmtId="0" fontId="6" fillId="3" borderId="3" xfId="0" applyFont="1" applyFill="1" applyBorder="1" applyAlignment="1" applyProtection="1">
      <alignment vertical="top" wrapText="1"/>
    </xf>
    <xf numFmtId="0" fontId="19" fillId="3" borderId="3" xfId="0" applyFont="1" applyFill="1" applyBorder="1" applyProtection="1"/>
    <xf numFmtId="0" fontId="10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left"/>
    </xf>
    <xf numFmtId="0" fontId="0" fillId="0" borderId="0" xfId="0" applyFont="1" applyProtection="1"/>
    <xf numFmtId="0" fontId="20" fillId="3" borderId="3" xfId="0" applyFont="1" applyFill="1" applyBorder="1" applyAlignment="1" applyProtection="1">
      <alignment horizontal="center"/>
    </xf>
    <xf numFmtId="0" fontId="20" fillId="3" borderId="3" xfId="0" applyFont="1" applyFill="1" applyBorder="1" applyAlignment="1" applyProtection="1"/>
    <xf numFmtId="0" fontId="20" fillId="3" borderId="3" xfId="0" applyFont="1" applyFill="1" applyBorder="1" applyProtection="1"/>
    <xf numFmtId="3" fontId="30" fillId="4" borderId="3" xfId="0" applyNumberFormat="1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wrapText="1"/>
    </xf>
    <xf numFmtId="0" fontId="3" fillId="3" borderId="4" xfId="0" applyFont="1" applyFill="1" applyBorder="1" applyAlignment="1" applyProtection="1">
      <alignment wrapText="1"/>
    </xf>
    <xf numFmtId="0" fontId="11" fillId="4" borderId="3" xfId="0" applyFont="1" applyFill="1" applyBorder="1" applyAlignment="1" applyProtection="1">
      <alignment horizontal="center"/>
    </xf>
    <xf numFmtId="0" fontId="11" fillId="4" borderId="3" xfId="1" applyFont="1" applyFill="1" applyBorder="1" applyAlignment="1" applyProtection="1">
      <alignment horizontal="left" vertical="center" wrapText="1"/>
    </xf>
    <xf numFmtId="0" fontId="11" fillId="4" borderId="4" xfId="1" applyFont="1" applyFill="1" applyBorder="1" applyAlignment="1" applyProtection="1">
      <alignment horizontal="left" vertical="center" wrapText="1"/>
    </xf>
    <xf numFmtId="0" fontId="6" fillId="3" borderId="3" xfId="2" applyFont="1" applyFill="1" applyBorder="1" applyAlignment="1" applyProtection="1">
      <alignment vertical="center"/>
    </xf>
    <xf numFmtId="0" fontId="16" fillId="4" borderId="4" xfId="0" applyFont="1" applyFill="1" applyBorder="1" applyAlignment="1" applyProtection="1">
      <alignment vertical="center"/>
    </xf>
    <xf numFmtId="0" fontId="11" fillId="4" borderId="4" xfId="0" applyFont="1" applyFill="1" applyBorder="1" applyAlignment="1" applyProtection="1">
      <alignment vertical="center"/>
    </xf>
    <xf numFmtId="0" fontId="19" fillId="4" borderId="3" xfId="0" applyFont="1" applyFill="1" applyBorder="1" applyAlignment="1" applyProtection="1">
      <alignment horizontal="center"/>
    </xf>
    <xf numFmtId="0" fontId="19" fillId="4" borderId="3" xfId="0" applyFont="1" applyFill="1" applyBorder="1" applyProtection="1"/>
    <xf numFmtId="0" fontId="12" fillId="3" borderId="3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left"/>
    </xf>
    <xf numFmtId="0" fontId="0" fillId="3" borderId="3" xfId="0" applyFont="1" applyFill="1" applyBorder="1" applyProtection="1"/>
    <xf numFmtId="0" fontId="5" fillId="3" borderId="3" xfId="0" applyFont="1" applyFill="1" applyBorder="1" applyProtection="1"/>
    <xf numFmtId="0" fontId="19" fillId="3" borderId="3" xfId="0" applyFont="1" applyFill="1" applyBorder="1" applyAlignment="1" applyProtection="1">
      <alignment horizontal="center"/>
    </xf>
    <xf numFmtId="0" fontId="19" fillId="3" borderId="3" xfId="0" applyFont="1" applyFill="1" applyBorder="1" applyAlignment="1" applyProtection="1">
      <alignment wrapText="1"/>
    </xf>
    <xf numFmtId="0" fontId="11" fillId="4" borderId="3" xfId="0" applyFont="1" applyFill="1" applyBorder="1" applyAlignment="1" applyProtection="1">
      <alignment vertical="center"/>
    </xf>
    <xf numFmtId="0" fontId="0" fillId="3" borderId="3" xfId="0" applyFont="1" applyFill="1" applyBorder="1" applyAlignment="1" applyProtection="1"/>
    <xf numFmtId="0" fontId="3" fillId="4" borderId="3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/>
    <xf numFmtId="0" fontId="19" fillId="4" borderId="3" xfId="0" applyFont="1" applyFill="1" applyBorder="1" applyAlignment="1" applyProtection="1"/>
    <xf numFmtId="0" fontId="10" fillId="2" borderId="3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/>
    <xf numFmtId="0" fontId="6" fillId="3" borderId="3" xfId="1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top" wrapText="1"/>
    </xf>
    <xf numFmtId="0" fontId="14" fillId="4" borderId="3" xfId="0" applyFont="1" applyFill="1" applyBorder="1" applyProtection="1"/>
    <xf numFmtId="0" fontId="14" fillId="0" borderId="0" xfId="0" applyFont="1" applyProtection="1"/>
    <xf numFmtId="0" fontId="6" fillId="4" borderId="3" xfId="0" applyFont="1" applyFill="1" applyBorder="1" applyAlignment="1" applyProtection="1">
      <alignment horizontal="center"/>
    </xf>
    <xf numFmtId="0" fontId="21" fillId="4" borderId="3" xfId="0" applyFont="1" applyFill="1" applyBorder="1" applyProtection="1"/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3" fillId="3" borderId="19" xfId="0" applyFont="1" applyFill="1" applyBorder="1" applyAlignment="1" applyProtection="1">
      <alignment horizontal="center"/>
    </xf>
    <xf numFmtId="0" fontId="3" fillId="3" borderId="43" xfId="0" applyFont="1" applyFill="1" applyBorder="1" applyProtection="1"/>
    <xf numFmtId="0" fontId="6" fillId="3" borderId="16" xfId="0" applyFont="1" applyFill="1" applyBorder="1" applyAlignment="1" applyProtection="1"/>
    <xf numFmtId="0" fontId="3" fillId="3" borderId="5" xfId="0" applyFont="1" applyFill="1" applyBorder="1" applyAlignment="1" applyProtection="1"/>
    <xf numFmtId="0" fontId="5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" fontId="6" fillId="0" borderId="0" xfId="0" applyNumberFormat="1" applyFont="1" applyFill="1" applyAlignment="1" applyProtection="1">
      <alignment horizontal="right"/>
    </xf>
    <xf numFmtId="0" fontId="27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3" fontId="3" fillId="0" borderId="3" xfId="0" applyNumberFormat="1" applyFont="1" applyFill="1" applyBorder="1" applyAlignment="1" applyProtection="1">
      <alignment horizontal="right"/>
    </xf>
    <xf numFmtId="0" fontId="27" fillId="9" borderId="0" xfId="0" applyFont="1" applyFill="1" applyBorder="1" applyAlignment="1" applyProtection="1">
      <alignment horizontal="right"/>
    </xf>
    <xf numFmtId="0" fontId="25" fillId="0" borderId="0" xfId="0" applyFont="1" applyFill="1" applyProtection="1"/>
    <xf numFmtId="0" fontId="27" fillId="0" borderId="0" xfId="0" applyFont="1" applyFill="1" applyProtection="1"/>
    <xf numFmtId="3" fontId="25" fillId="9" borderId="0" xfId="0" applyNumberFormat="1" applyFont="1" applyFill="1" applyProtection="1"/>
    <xf numFmtId="3" fontId="25" fillId="0" borderId="0" xfId="0" applyNumberFormat="1" applyFont="1" applyFill="1" applyProtection="1"/>
    <xf numFmtId="0" fontId="26" fillId="0" borderId="0" xfId="0" applyFont="1" applyFill="1" applyBorder="1" applyProtection="1"/>
    <xf numFmtId="0" fontId="6" fillId="0" borderId="0" xfId="0" applyFont="1" applyProtection="1"/>
    <xf numFmtId="0" fontId="22" fillId="0" borderId="0" xfId="0" applyFont="1" applyProtection="1"/>
    <xf numFmtId="0" fontId="31" fillId="0" borderId="0" xfId="0" applyFont="1" applyProtection="1"/>
    <xf numFmtId="49" fontId="0" fillId="0" borderId="0" xfId="0" applyNumberFormat="1" applyAlignment="1" applyProtection="1">
      <alignment vertical="top" wrapText="1"/>
    </xf>
    <xf numFmtId="3" fontId="6" fillId="0" borderId="3" xfId="0" applyNumberFormat="1" applyFont="1" applyFill="1" applyBorder="1" applyAlignment="1" applyProtection="1">
      <alignment horizontal="right"/>
    </xf>
    <xf numFmtId="0" fontId="6" fillId="0" borderId="4" xfId="0" applyFont="1" applyFill="1" applyBorder="1" applyProtection="1"/>
    <xf numFmtId="0" fontId="6" fillId="2" borderId="3" xfId="0" applyFont="1" applyFill="1" applyBorder="1" applyAlignment="1" applyProtection="1"/>
    <xf numFmtId="0" fontId="3" fillId="2" borderId="3" xfId="0" applyFont="1" applyFill="1" applyBorder="1" applyAlignment="1" applyProtection="1"/>
    <xf numFmtId="0" fontId="3" fillId="3" borderId="3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6" fillId="2" borderId="3" xfId="0" applyFont="1" applyFill="1" applyBorder="1" applyProtection="1"/>
    <xf numFmtId="0" fontId="0" fillId="0" borderId="0" xfId="0" applyProtection="1"/>
    <xf numFmtId="0" fontId="0" fillId="0" borderId="4" xfId="0" applyFill="1" applyBorder="1" applyProtection="1"/>
    <xf numFmtId="0" fontId="0" fillId="0" borderId="4" xfId="0" applyBorder="1" applyProtection="1"/>
    <xf numFmtId="3" fontId="11" fillId="0" borderId="3" xfId="0" applyNumberFormat="1" applyFont="1" applyFill="1" applyBorder="1" applyAlignment="1" applyProtection="1">
      <alignment horizontal="right"/>
    </xf>
    <xf numFmtId="0" fontId="12" fillId="0" borderId="3" xfId="0" applyFont="1" applyFill="1" applyBorder="1" applyProtection="1"/>
    <xf numFmtId="0" fontId="11" fillId="0" borderId="3" xfId="1" applyFont="1" applyFill="1" applyBorder="1" applyAlignment="1" applyProtection="1">
      <alignment horizontal="left" vertical="center"/>
    </xf>
    <xf numFmtId="3" fontId="12" fillId="0" borderId="3" xfId="0" applyNumberFormat="1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vertical="top" wrapText="1"/>
    </xf>
    <xf numFmtId="0" fontId="10" fillId="0" borderId="3" xfId="0" applyFont="1" applyFill="1" applyBorder="1" applyAlignment="1" applyProtection="1"/>
    <xf numFmtId="0" fontId="12" fillId="4" borderId="3" xfId="0" applyFont="1" applyFill="1" applyBorder="1" applyAlignment="1" applyProtection="1">
      <alignment horizontal="center"/>
    </xf>
    <xf numFmtId="0" fontId="11" fillId="4" borderId="3" xfId="0" applyFont="1" applyFill="1" applyBorder="1" applyProtection="1"/>
    <xf numFmtId="0" fontId="11" fillId="4" borderId="3" xfId="0" applyFont="1" applyFill="1" applyBorder="1" applyAlignment="1" applyProtection="1"/>
    <xf numFmtId="0" fontId="12" fillId="4" borderId="3" xfId="0" applyFont="1" applyFill="1" applyBorder="1" applyAlignment="1" applyProtection="1">
      <alignment horizontal="left"/>
    </xf>
    <xf numFmtId="0" fontId="12" fillId="0" borderId="3" xfId="0" applyFont="1" applyFill="1" applyBorder="1" applyAlignment="1" applyProtection="1">
      <alignment wrapText="1"/>
    </xf>
    <xf numFmtId="0" fontId="0" fillId="3" borderId="3" xfId="0" applyFill="1" applyBorder="1" applyProtection="1"/>
    <xf numFmtId="0" fontId="6" fillId="3" borderId="3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/>
    <xf numFmtId="0" fontId="21" fillId="0" borderId="3" xfId="0" applyFont="1" applyFill="1" applyBorder="1" applyProtection="1"/>
    <xf numFmtId="0" fontId="3" fillId="3" borderId="3" xfId="0" applyFont="1" applyFill="1" applyBorder="1" applyAlignment="1" applyProtection="1"/>
    <xf numFmtId="0" fontId="6" fillId="3" borderId="3" xfId="0" applyFont="1" applyFill="1" applyBorder="1" applyProtection="1"/>
    <xf numFmtId="0" fontId="3" fillId="3" borderId="3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0" fontId="3" fillId="0" borderId="3" xfId="0" applyFont="1" applyFill="1" applyBorder="1" applyAlignment="1" applyProtection="1">
      <alignment horizontal="right"/>
    </xf>
    <xf numFmtId="0" fontId="6" fillId="0" borderId="3" xfId="1" applyFont="1" applyFill="1" applyBorder="1" applyAlignment="1" applyProtection="1">
      <alignment horizontal="left" vertical="center"/>
    </xf>
    <xf numFmtId="0" fontId="0" fillId="0" borderId="3" xfId="0" applyFont="1" applyFill="1" applyBorder="1" applyProtection="1"/>
    <xf numFmtId="0" fontId="32" fillId="0" borderId="3" xfId="0" applyFont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right"/>
    </xf>
    <xf numFmtId="0" fontId="0" fillId="0" borderId="17" xfId="0" applyBorder="1" applyProtection="1"/>
    <xf numFmtId="0" fontId="0" fillId="0" borderId="17" xfId="0" applyFill="1" applyBorder="1" applyProtection="1"/>
    <xf numFmtId="0" fontId="6" fillId="0" borderId="3" xfId="0" applyFont="1" applyFill="1" applyBorder="1" applyProtection="1"/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Protection="1"/>
    <xf numFmtId="0" fontId="2" fillId="0" borderId="3" xfId="0" applyFont="1" applyBorder="1" applyProtection="1"/>
    <xf numFmtId="0" fontId="5" fillId="0" borderId="3" xfId="0" applyFont="1" applyFill="1" applyBorder="1" applyProtection="1"/>
    <xf numFmtId="0" fontId="3" fillId="0" borderId="3" xfId="0" applyFont="1" applyFill="1" applyBorder="1" applyAlignment="1" applyProtection="1"/>
    <xf numFmtId="0" fontId="11" fillId="0" borderId="3" xfId="0" applyFont="1" applyFill="1" applyBorder="1" applyProtection="1"/>
    <xf numFmtId="0" fontId="2" fillId="0" borderId="3" xfId="0" applyFont="1" applyFill="1" applyBorder="1" applyProtection="1"/>
    <xf numFmtId="0" fontId="11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Protection="1"/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top" wrapText="1"/>
    </xf>
    <xf numFmtId="0" fontId="5" fillId="0" borderId="3" xfId="1" applyFont="1" applyFill="1" applyBorder="1" applyAlignment="1" applyProtection="1">
      <alignment horizontal="left" vertical="center"/>
    </xf>
    <xf numFmtId="0" fontId="10" fillId="0" borderId="3" xfId="0" applyFont="1" applyBorder="1" applyProtection="1"/>
    <xf numFmtId="0" fontId="6" fillId="0" borderId="4" xfId="1" applyFont="1" applyFill="1" applyBorder="1" applyAlignment="1" applyProtection="1">
      <alignment horizontal="left" vertical="center"/>
    </xf>
    <xf numFmtId="0" fontId="0" fillId="0" borderId="4" xfId="0" applyFont="1" applyFill="1" applyBorder="1" applyProtection="1"/>
    <xf numFmtId="0" fontId="11" fillId="0" borderId="3" xfId="0" applyFont="1" applyFill="1" applyBorder="1" applyAlignment="1" applyProtection="1"/>
    <xf numFmtId="0" fontId="11" fillId="0" borderId="4" xfId="0" applyFont="1" applyFill="1" applyBorder="1" applyAlignment="1" applyProtection="1"/>
    <xf numFmtId="0" fontId="5" fillId="0" borderId="4" xfId="0" applyFont="1" applyFill="1" applyBorder="1" applyAlignment="1" applyProtection="1">
      <alignment vertical="center"/>
    </xf>
    <xf numFmtId="0" fontId="14" fillId="0" borderId="3" xfId="0" applyFont="1" applyFill="1" applyBorder="1" applyProtection="1"/>
    <xf numFmtId="0" fontId="5" fillId="0" borderId="3" xfId="0" applyFont="1" applyFill="1" applyBorder="1" applyAlignment="1" applyProtection="1">
      <alignment vertical="center"/>
    </xf>
    <xf numFmtId="0" fontId="32" fillId="0" borderId="3" xfId="0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Protection="1"/>
    <xf numFmtId="0" fontId="3" fillId="0" borderId="4" xfId="0" applyFont="1" applyFill="1" applyBorder="1" applyProtection="1"/>
    <xf numFmtId="3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Alignment="1" applyProtection="1">
      <alignment horizontal="right"/>
    </xf>
    <xf numFmtId="3" fontId="6" fillId="2" borderId="0" xfId="0" applyNumberFormat="1" applyFont="1" applyFill="1" applyAlignment="1" applyProtection="1">
      <alignment horizontal="right"/>
    </xf>
    <xf numFmtId="3" fontId="0" fillId="2" borderId="0" xfId="0" applyNumberFormat="1" applyFill="1" applyProtection="1"/>
    <xf numFmtId="3" fontId="0" fillId="3" borderId="0" xfId="0" applyNumberFormat="1" applyFill="1" applyProtection="1"/>
    <xf numFmtId="3" fontId="0" fillId="4" borderId="0" xfId="0" applyNumberFormat="1" applyFill="1" applyProtection="1"/>
    <xf numFmtId="3" fontId="10" fillId="2" borderId="0" xfId="0" applyNumberFormat="1" applyFont="1" applyFill="1" applyProtection="1"/>
    <xf numFmtId="3" fontId="10" fillId="3" borderId="0" xfId="0" applyNumberFormat="1" applyFont="1" applyFill="1" applyProtection="1"/>
    <xf numFmtId="3" fontId="10" fillId="4" borderId="0" xfId="0" applyNumberFormat="1" applyFont="1" applyFill="1" applyProtection="1"/>
    <xf numFmtId="3" fontId="10" fillId="0" borderId="3" xfId="0" applyNumberFormat="1" applyFont="1" applyFill="1" applyBorder="1" applyAlignment="1" applyProtection="1">
      <alignment horizontal="right"/>
    </xf>
    <xf numFmtId="3" fontId="19" fillId="0" borderId="3" xfId="0" applyNumberFormat="1" applyFont="1" applyFill="1" applyBorder="1" applyAlignment="1" applyProtection="1">
      <alignment horizontal="right"/>
    </xf>
    <xf numFmtId="3" fontId="10" fillId="3" borderId="3" xfId="0" applyNumberFormat="1" applyFont="1" applyFill="1" applyBorder="1" applyAlignment="1" applyProtection="1">
      <alignment horizontal="right"/>
    </xf>
    <xf numFmtId="3" fontId="19" fillId="4" borderId="3" xfId="0" applyNumberFormat="1" applyFont="1" applyFill="1" applyBorder="1" applyAlignment="1" applyProtection="1">
      <alignment horizontal="right"/>
    </xf>
    <xf numFmtId="0" fontId="0" fillId="3" borderId="0" xfId="0" applyFill="1" applyProtection="1"/>
    <xf numFmtId="3" fontId="0" fillId="9" borderId="0" xfId="0" applyNumberFormat="1" applyFill="1" applyProtection="1"/>
    <xf numFmtId="0" fontId="5" fillId="0" borderId="0" xfId="0" applyFont="1"/>
    <xf numFmtId="0" fontId="26" fillId="0" borderId="0" xfId="0" applyFont="1" applyFill="1" applyBorder="1"/>
    <xf numFmtId="0" fontId="6" fillId="0" borderId="0" xfId="0" applyFont="1"/>
    <xf numFmtId="1" fontId="6" fillId="0" borderId="0" xfId="0" applyNumberFormat="1" applyFont="1"/>
    <xf numFmtId="2" fontId="24" fillId="0" borderId="21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0" fontId="25" fillId="0" borderId="0" xfId="0" applyFont="1"/>
    <xf numFmtId="0" fontId="22" fillId="0" borderId="0" xfId="0" applyFont="1"/>
    <xf numFmtId="0" fontId="31" fillId="0" borderId="0" xfId="0" applyFont="1"/>
    <xf numFmtId="0" fontId="5" fillId="0" borderId="0" xfId="0" applyFont="1" applyFill="1" applyBorder="1" applyAlignment="1">
      <alignment horizontal="left" vertical="center"/>
    </xf>
    <xf numFmtId="0" fontId="22" fillId="0" borderId="0" xfId="0" applyFont="1" applyFill="1"/>
    <xf numFmtId="0" fontId="35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5" fillId="0" borderId="0" xfId="0" applyFont="1" applyFill="1" applyBorder="1"/>
    <xf numFmtId="0" fontId="36" fillId="0" borderId="0" xfId="0" applyFont="1"/>
    <xf numFmtId="0" fontId="37" fillId="0" borderId="0" xfId="0" applyFont="1" applyFill="1" applyAlignment="1">
      <alignment horizontal="left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" fontId="24" fillId="0" borderId="33" xfId="0" applyNumberFormat="1" applyFont="1" applyBorder="1" applyAlignment="1">
      <alignment horizontal="center" vertical="center" wrapText="1"/>
    </xf>
    <xf numFmtId="2" fontId="24" fillId="0" borderId="51" xfId="0" applyNumberFormat="1" applyFont="1" applyBorder="1" applyAlignment="1">
      <alignment horizontal="center" vertical="center" wrapText="1"/>
    </xf>
    <xf numFmtId="0" fontId="38" fillId="0" borderId="0" xfId="4" applyFont="1" applyAlignment="1" applyProtection="1">
      <alignment vertical="center"/>
    </xf>
    <xf numFmtId="0" fontId="39" fillId="0" borderId="0" xfId="0" applyFont="1" applyFill="1" applyBorder="1" applyAlignment="1">
      <alignment wrapText="1"/>
    </xf>
    <xf numFmtId="0" fontId="7" fillId="10" borderId="57" xfId="0" applyFont="1" applyFill="1" applyBorder="1" applyAlignment="1">
      <alignment horizontal="right" wrapText="1"/>
    </xf>
    <xf numFmtId="0" fontId="39" fillId="10" borderId="57" xfId="0" applyFont="1" applyFill="1" applyBorder="1" applyAlignment="1">
      <alignment wrapText="1"/>
    </xf>
    <xf numFmtId="1" fontId="6" fillId="10" borderId="14" xfId="0" applyNumberFormat="1" applyFont="1" applyFill="1" applyBorder="1" applyAlignment="1">
      <alignment horizontal="center"/>
    </xf>
    <xf numFmtId="1" fontId="6" fillId="10" borderId="15" xfId="0" applyNumberFormat="1" applyFont="1" applyFill="1" applyBorder="1" applyAlignment="1">
      <alignment horizontal="center"/>
    </xf>
    <xf numFmtId="1" fontId="6" fillId="10" borderId="15" xfId="0" applyNumberFormat="1" applyFont="1" applyFill="1" applyBorder="1"/>
    <xf numFmtId="0" fontId="0" fillId="10" borderId="0" xfId="0" applyFill="1"/>
    <xf numFmtId="0" fontId="38" fillId="0" borderId="0" xfId="4" applyFont="1" applyAlignment="1" applyProtection="1">
      <alignment vertical="center" wrapText="1"/>
    </xf>
    <xf numFmtId="0" fontId="7" fillId="0" borderId="63" xfId="0" applyFont="1" applyFill="1" applyBorder="1" applyAlignment="1">
      <alignment horizontal="right" wrapText="1"/>
    </xf>
    <xf numFmtId="0" fontId="39" fillId="0" borderId="63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/>
    <xf numFmtId="1" fontId="6" fillId="0" borderId="1" xfId="0" applyNumberFormat="1" applyFont="1" applyFill="1" applyBorder="1"/>
    <xf numFmtId="1" fontId="6" fillId="0" borderId="2" xfId="0" applyNumberFormat="1" applyFont="1" applyFill="1" applyBorder="1"/>
    <xf numFmtId="0" fontId="0" fillId="0" borderId="0" xfId="0" applyFill="1" applyBorder="1"/>
    <xf numFmtId="0" fontId="7" fillId="10" borderId="63" xfId="0" applyFont="1" applyFill="1" applyBorder="1" applyAlignment="1">
      <alignment horizontal="right" wrapText="1"/>
    </xf>
    <xf numFmtId="0" fontId="39" fillId="10" borderId="63" xfId="0" applyFont="1" applyFill="1" applyBorder="1" applyAlignment="1">
      <alignment wrapText="1"/>
    </xf>
    <xf numFmtId="1" fontId="6" fillId="10" borderId="1" xfId="0" applyNumberFormat="1" applyFont="1" applyFill="1" applyBorder="1" applyAlignment="1">
      <alignment horizontal="center"/>
    </xf>
    <xf numFmtId="1" fontId="6" fillId="10" borderId="3" xfId="0" applyNumberFormat="1" applyFont="1" applyFill="1" applyBorder="1" applyAlignment="1">
      <alignment horizontal="center"/>
    </xf>
    <xf numFmtId="1" fontId="6" fillId="10" borderId="3" xfId="0" applyNumberFormat="1" applyFont="1" applyFill="1" applyBorder="1"/>
    <xf numFmtId="1" fontId="6" fillId="10" borderId="1" xfId="0" applyNumberFormat="1" applyFont="1" applyFill="1" applyBorder="1"/>
    <xf numFmtId="1" fontId="6" fillId="10" borderId="2" xfId="0" applyNumberFormat="1" applyFont="1" applyFill="1" applyBorder="1"/>
    <xf numFmtId="0" fontId="40" fillId="0" borderId="0" xfId="0" applyFont="1" applyFill="1" applyBorder="1"/>
    <xf numFmtId="0" fontId="24" fillId="0" borderId="63" xfId="0" applyFont="1" applyFill="1" applyBorder="1" applyAlignment="1">
      <alignment horizontal="right"/>
    </xf>
    <xf numFmtId="0" fontId="40" fillId="0" borderId="63" xfId="0" applyFont="1" applyFill="1" applyBorder="1"/>
    <xf numFmtId="0" fontId="24" fillId="10" borderId="63" xfId="0" applyFont="1" applyFill="1" applyBorder="1" applyAlignment="1">
      <alignment horizontal="right"/>
    </xf>
    <xf numFmtId="0" fontId="40" fillId="10" borderId="63" xfId="0" applyFont="1" applyFill="1" applyBorder="1"/>
    <xf numFmtId="15" fontId="40" fillId="0" borderId="0" xfId="0" applyNumberFormat="1" applyFont="1" applyFill="1" applyBorder="1"/>
    <xf numFmtId="15" fontId="24" fillId="10" borderId="62" xfId="0" applyNumberFormat="1" applyFont="1" applyFill="1" applyBorder="1" applyAlignment="1">
      <alignment horizontal="right"/>
    </xf>
    <xf numFmtId="15" fontId="40" fillId="10" borderId="62" xfId="0" applyNumberFormat="1" applyFont="1" applyFill="1" applyBorder="1"/>
    <xf numFmtId="1" fontId="6" fillId="10" borderId="66" xfId="0" applyNumberFormat="1" applyFont="1" applyFill="1" applyBorder="1" applyAlignment="1">
      <alignment horizontal="center"/>
    </xf>
    <xf numFmtId="1" fontId="6" fillId="10" borderId="12" xfId="0" applyNumberFormat="1" applyFont="1" applyFill="1" applyBorder="1" applyAlignment="1">
      <alignment horizontal="center"/>
    </xf>
    <xf numFmtId="1" fontId="6" fillId="10" borderId="12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11" borderId="9" xfId="0" applyFont="1" applyFill="1" applyBorder="1" applyAlignment="1">
      <alignment horizontal="right"/>
    </xf>
    <xf numFmtId="0" fontId="7" fillId="11" borderId="9" xfId="0" applyFont="1" applyFill="1" applyBorder="1" applyAlignment="1">
      <alignment horizontal="left"/>
    </xf>
    <xf numFmtId="1" fontId="6" fillId="11" borderId="7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52" xfId="0" applyNumberFormat="1" applyFont="1" applyFill="1" applyBorder="1"/>
    <xf numFmtId="1" fontId="6" fillId="11" borderId="7" xfId="0" applyNumberFormat="1" applyFont="1" applyFill="1" applyBorder="1"/>
    <xf numFmtId="1" fontId="6" fillId="11" borderId="54" xfId="0" applyNumberFormat="1" applyFont="1" applyFill="1" applyBorder="1"/>
    <xf numFmtId="1" fontId="6" fillId="11" borderId="10" xfId="0" applyNumberFormat="1" applyFont="1" applyFill="1" applyBorder="1"/>
    <xf numFmtId="0" fontId="0" fillId="11" borderId="0" xfId="0" applyFill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/>
    <xf numFmtId="0" fontId="3" fillId="0" borderId="0" xfId="0" applyFont="1"/>
    <xf numFmtId="49" fontId="5" fillId="0" borderId="0" xfId="0" applyNumberFormat="1" applyFont="1" applyAlignment="1">
      <alignment horizontal="left" vertical="center"/>
    </xf>
    <xf numFmtId="0" fontId="6" fillId="0" borderId="0" xfId="0" applyFont="1" applyFill="1"/>
    <xf numFmtId="1" fontId="6" fillId="0" borderId="0" xfId="0" applyNumberFormat="1" applyFont="1" applyFill="1"/>
    <xf numFmtId="2" fontId="43" fillId="0" borderId="38" xfId="0" applyNumberFormat="1" applyFont="1" applyBorder="1" applyAlignment="1" applyProtection="1">
      <alignment horizontal="center" vertical="center" wrapText="1"/>
    </xf>
    <xf numFmtId="2" fontId="43" fillId="0" borderId="11" xfId="0" applyNumberFormat="1" applyFont="1" applyBorder="1" applyAlignment="1" applyProtection="1">
      <alignment horizontal="center" vertical="center" wrapText="1"/>
    </xf>
    <xf numFmtId="2" fontId="44" fillId="0" borderId="24" xfId="0" applyNumberFormat="1" applyFont="1" applyFill="1" applyBorder="1" applyAlignment="1" applyProtection="1">
      <alignment horizontal="center" vertical="center" wrapText="1"/>
    </xf>
    <xf numFmtId="2" fontId="11" fillId="0" borderId="21" xfId="0" applyNumberFormat="1" applyFont="1" applyBorder="1" applyProtection="1"/>
    <xf numFmtId="3" fontId="11" fillId="2" borderId="3" xfId="0" applyNumberFormat="1" applyFont="1" applyFill="1" applyBorder="1" applyAlignment="1" applyProtection="1">
      <alignment horizontal="right"/>
    </xf>
    <xf numFmtId="3" fontId="12" fillId="3" borderId="3" xfId="0" applyNumberFormat="1" applyFont="1" applyFill="1" applyBorder="1" applyAlignment="1" applyProtection="1">
      <alignment horizontal="right"/>
    </xf>
    <xf numFmtId="3" fontId="30" fillId="3" borderId="3" xfId="0" applyNumberFormat="1" applyFont="1" applyFill="1" applyBorder="1" applyAlignment="1" applyProtection="1">
      <alignment horizontal="right"/>
    </xf>
    <xf numFmtId="3" fontId="30" fillId="0" borderId="3" xfId="0" applyNumberFormat="1" applyFont="1" applyFill="1" applyBorder="1" applyAlignment="1" applyProtection="1">
      <alignment horizontal="right"/>
    </xf>
    <xf numFmtId="3" fontId="12" fillId="2" borderId="3" xfId="0" applyNumberFormat="1" applyFont="1" applyFill="1" applyBorder="1" applyAlignment="1" applyProtection="1">
      <alignment horizontal="right"/>
    </xf>
    <xf numFmtId="3" fontId="12" fillId="3" borderId="43" xfId="0" applyNumberFormat="1" applyFont="1" applyFill="1" applyBorder="1" applyAlignment="1" applyProtection="1">
      <alignment horizontal="right"/>
    </xf>
    <xf numFmtId="3" fontId="12" fillId="2" borderId="52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Alignment="1" applyProtection="1">
      <alignment horizontal="right"/>
    </xf>
    <xf numFmtId="3" fontId="12" fillId="2" borderId="0" xfId="0" applyNumberFormat="1" applyFont="1" applyFill="1" applyAlignment="1" applyProtection="1">
      <alignment horizontal="right"/>
    </xf>
    <xf numFmtId="0" fontId="45" fillId="0" borderId="0" xfId="0" applyFont="1" applyFill="1" applyProtection="1"/>
    <xf numFmtId="0" fontId="12" fillId="0" borderId="0" xfId="0" applyFont="1" applyProtection="1"/>
    <xf numFmtId="0" fontId="11" fillId="0" borderId="0" xfId="0" applyFont="1"/>
    <xf numFmtId="2" fontId="43" fillId="0" borderId="58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1" fontId="11" fillId="0" borderId="4" xfId="0" applyNumberFormat="1" applyFont="1" applyFill="1" applyBorder="1"/>
    <xf numFmtId="1" fontId="11" fillId="10" borderId="4" xfId="0" applyNumberFormat="1" applyFont="1" applyFill="1" applyBorder="1"/>
    <xf numFmtId="1" fontId="11" fillId="0" borderId="0" xfId="0" applyNumberFormat="1" applyFont="1" applyFill="1" applyBorder="1"/>
    <xf numFmtId="0" fontId="0" fillId="0" borderId="3" xfId="0" applyBorder="1" applyAlignment="1" applyProtection="1">
      <alignment horizontal="left"/>
    </xf>
    <xf numFmtId="0" fontId="0" fillId="0" borderId="0" xfId="0" applyProtection="1"/>
    <xf numFmtId="1" fontId="11" fillId="10" borderId="21" xfId="0" applyNumberFormat="1" applyFont="1" applyFill="1" applyBorder="1"/>
    <xf numFmtId="1" fontId="11" fillId="10" borderId="33" xfId="0" applyNumberFormat="1" applyFont="1" applyFill="1" applyBorder="1"/>
    <xf numFmtId="1" fontId="6" fillId="10" borderId="14" xfId="0" applyNumberFormat="1" applyFont="1" applyFill="1" applyBorder="1"/>
    <xf numFmtId="1" fontId="6" fillId="10" borderId="58" xfId="0" applyNumberFormat="1" applyFont="1" applyFill="1" applyBorder="1"/>
    <xf numFmtId="1" fontId="6" fillId="10" borderId="66" xfId="0" applyNumberFormat="1" applyFont="1" applyFill="1" applyBorder="1"/>
    <xf numFmtId="1" fontId="6" fillId="10" borderId="11" xfId="0" applyNumberFormat="1" applyFont="1" applyFill="1" applyBorder="1"/>
    <xf numFmtId="0" fontId="0" fillId="0" borderId="45" xfId="0" applyBorder="1" applyProtection="1"/>
    <xf numFmtId="2" fontId="9" fillId="0" borderId="7" xfId="0" applyNumberFormat="1" applyFont="1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 applyProtection="1">
      <alignment horizontal="center" vertical="center"/>
    </xf>
    <xf numFmtId="0" fontId="8" fillId="8" borderId="9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Protection="1"/>
    <xf numFmtId="4" fontId="18" fillId="0" borderId="13" xfId="0" applyNumberFormat="1" applyFont="1" applyFill="1" applyBorder="1" applyAlignment="1" applyProtection="1">
      <alignment horizontal="center" vertical="center" wrapText="1"/>
    </xf>
    <xf numFmtId="4" fontId="18" fillId="0" borderId="9" xfId="0" applyNumberFormat="1" applyFont="1" applyFill="1" applyBorder="1" applyAlignment="1" applyProtection="1">
      <alignment horizontal="center" vertical="center" wrapText="1"/>
    </xf>
    <xf numFmtId="3" fontId="24" fillId="0" borderId="22" xfId="0" applyNumberFormat="1" applyFont="1" applyBorder="1" applyAlignment="1" applyProtection="1">
      <alignment horizontal="center" vertical="center" wrapText="1"/>
    </xf>
    <xf numFmtId="3" fontId="24" fillId="0" borderId="28" xfId="0" applyNumberFormat="1" applyFont="1" applyBorder="1" applyAlignment="1" applyProtection="1">
      <alignment horizontal="center" vertical="center" wrapText="1"/>
    </xf>
    <xf numFmtId="3" fontId="24" fillId="0" borderId="23" xfId="0" applyNumberFormat="1" applyFont="1" applyBorder="1" applyAlignment="1" applyProtection="1">
      <alignment horizontal="center" vertical="center" wrapText="1"/>
    </xf>
    <xf numFmtId="3" fontId="7" fillId="0" borderId="35" xfId="0" applyNumberFormat="1" applyFont="1" applyFill="1" applyBorder="1" applyAlignment="1" applyProtection="1">
      <alignment horizontal="center" vertical="center" wrapText="1"/>
    </xf>
    <xf numFmtId="3" fontId="7" fillId="0" borderId="40" xfId="0" applyNumberFormat="1" applyFont="1" applyFill="1" applyBorder="1" applyAlignment="1" applyProtection="1">
      <alignment horizontal="center" vertical="center" wrapText="1"/>
    </xf>
    <xf numFmtId="3" fontId="7" fillId="0" borderId="41" xfId="0" applyNumberFormat="1" applyFont="1" applyFill="1" applyBorder="1" applyAlignment="1" applyProtection="1">
      <alignment horizontal="center" vertical="center" wrapText="1"/>
    </xf>
    <xf numFmtId="3" fontId="24" fillId="0" borderId="43" xfId="0" applyNumberFormat="1" applyFont="1" applyBorder="1" applyAlignment="1" applyProtection="1">
      <alignment horizontal="center" vertical="center" wrapText="1"/>
    </xf>
    <xf numFmtId="3" fontId="24" fillId="0" borderId="45" xfId="0" applyNumberFormat="1" applyFont="1" applyBorder="1" applyAlignment="1" applyProtection="1">
      <alignment horizontal="center" vertical="center" wrapText="1"/>
    </xf>
    <xf numFmtId="3" fontId="43" fillId="0" borderId="44" xfId="0" applyNumberFormat="1" applyFont="1" applyBorder="1" applyAlignment="1" applyProtection="1">
      <alignment horizontal="center" vertical="center" wrapText="1"/>
    </xf>
    <xf numFmtId="3" fontId="43" fillId="0" borderId="26" xfId="0" applyNumberFormat="1" applyFont="1" applyBorder="1" applyAlignment="1" applyProtection="1">
      <alignment horizontal="center" vertical="center" wrapText="1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39" xfId="0" applyNumberFormat="1" applyFont="1" applyBorder="1" applyAlignment="1">
      <alignment horizontal="center" vertical="center" wrapText="1"/>
    </xf>
    <xf numFmtId="3" fontId="7" fillId="0" borderId="17" xfId="0" applyNumberFormat="1" applyFont="1" applyFill="1" applyBorder="1" applyAlignment="1" applyProtection="1">
      <alignment horizontal="center" vertical="center" wrapText="1"/>
    </xf>
    <xf numFmtId="3" fontId="7" fillId="0" borderId="45" xfId="0" applyNumberFormat="1" applyFont="1" applyFill="1" applyBorder="1" applyAlignment="1" applyProtection="1">
      <alignment horizontal="center" vertical="center" wrapText="1"/>
    </xf>
    <xf numFmtId="2" fontId="24" fillId="0" borderId="42" xfId="0" applyNumberFormat="1" applyFont="1" applyBorder="1" applyAlignment="1" applyProtection="1">
      <alignment horizontal="center" vertical="center" wrapText="1"/>
    </xf>
    <xf numFmtId="2" fontId="24" fillId="0" borderId="41" xfId="0" applyNumberFormat="1" applyFont="1" applyBorder="1" applyAlignment="1" applyProtection="1">
      <alignment horizontal="center" vertical="center" wrapText="1"/>
    </xf>
    <xf numFmtId="3" fontId="24" fillId="0" borderId="16" xfId="0" applyNumberFormat="1" applyFont="1" applyBorder="1" applyAlignment="1" applyProtection="1">
      <alignment horizontal="center" vertical="center" wrapText="1"/>
    </xf>
    <xf numFmtId="3" fontId="24" fillId="0" borderId="41" xfId="0" applyNumberFormat="1" applyFont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5" fillId="9" borderId="0" xfId="0" applyFont="1" applyFill="1" applyBorder="1" applyAlignment="1" applyProtection="1">
      <alignment horizontal="right"/>
    </xf>
    <xf numFmtId="0" fontId="27" fillId="9" borderId="0" xfId="0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right"/>
    </xf>
    <xf numFmtId="0" fontId="3" fillId="2" borderId="10" xfId="0" applyFont="1" applyFill="1" applyBorder="1" applyAlignment="1" applyProtection="1">
      <alignment horizontal="right"/>
    </xf>
    <xf numFmtId="3" fontId="24" fillId="5" borderId="20" xfId="0" applyNumberFormat="1" applyFont="1" applyFill="1" applyBorder="1" applyAlignment="1" applyProtection="1">
      <alignment horizontal="center" vertical="center" wrapText="1"/>
    </xf>
    <xf numFmtId="3" fontId="24" fillId="5" borderId="9" xfId="0" applyNumberFormat="1" applyFont="1" applyFill="1" applyBorder="1" applyAlignment="1" applyProtection="1">
      <alignment horizontal="center" vertical="center" wrapText="1"/>
    </xf>
    <xf numFmtId="3" fontId="24" fillId="5" borderId="0" xfId="0" applyNumberFormat="1" applyFont="1" applyFill="1" applyBorder="1" applyAlignment="1" applyProtection="1">
      <alignment horizontal="center" vertical="center" wrapText="1"/>
    </xf>
    <xf numFmtId="3" fontId="7" fillId="0" borderId="49" xfId="0" applyNumberFormat="1" applyFont="1" applyFill="1" applyBorder="1" applyAlignment="1" applyProtection="1">
      <alignment horizontal="center" vertical="center" wrapText="1"/>
    </xf>
    <xf numFmtId="3" fontId="7" fillId="0" borderId="46" xfId="0" applyNumberFormat="1" applyFont="1" applyFill="1" applyBorder="1" applyAlignment="1" applyProtection="1">
      <alignment horizontal="center" vertical="center" wrapText="1"/>
    </xf>
    <xf numFmtId="2" fontId="24" fillId="0" borderId="33" xfId="0" applyNumberFormat="1" applyFont="1" applyBorder="1" applyAlignment="1" applyProtection="1">
      <alignment horizontal="center" vertical="center" wrapText="1"/>
    </xf>
    <xf numFmtId="2" fontId="24" fillId="0" borderId="32" xfId="0" applyNumberFormat="1" applyFont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textRotation="90" wrapText="1"/>
    </xf>
    <xf numFmtId="0" fontId="7" fillId="0" borderId="50" xfId="0" applyFont="1" applyFill="1" applyBorder="1" applyAlignment="1" applyProtection="1">
      <alignment horizontal="center" vertical="center" textRotation="90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7" fillId="0" borderId="43" xfId="0" applyNumberFormat="1" applyFont="1" applyFill="1" applyBorder="1" applyAlignment="1" applyProtection="1">
      <alignment horizontal="center" vertical="center" wrapText="1"/>
    </xf>
    <xf numFmtId="0" fontId="7" fillId="0" borderId="45" xfId="4" applyFont="1" applyFill="1" applyBorder="1" applyAlignment="1" applyProtection="1">
      <alignment horizontal="center" vertical="center" wrapText="1"/>
    </xf>
    <xf numFmtId="0" fontId="7" fillId="0" borderId="3" xfId="4" applyFont="1" applyFill="1" applyBorder="1" applyAlignment="1" applyProtection="1">
      <alignment horizontal="center" vertical="center" wrapText="1"/>
    </xf>
    <xf numFmtId="0" fontId="7" fillId="0" borderId="34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29" xfId="4" applyFont="1" applyFill="1" applyBorder="1" applyAlignment="1" applyProtection="1">
      <alignment horizontal="center" vertical="center" wrapText="1"/>
    </xf>
    <xf numFmtId="0" fontId="7" fillId="0" borderId="42" xfId="4" applyFont="1" applyFill="1" applyBorder="1" applyAlignment="1" applyProtection="1">
      <alignment horizontal="center" vertical="center" wrapText="1"/>
    </xf>
    <xf numFmtId="0" fontId="7" fillId="0" borderId="40" xfId="4" applyFont="1" applyFill="1" applyBorder="1" applyAlignment="1" applyProtection="1">
      <alignment horizontal="center" vertical="center" wrapText="1"/>
    </xf>
    <xf numFmtId="0" fontId="7" fillId="0" borderId="41" xfId="4" applyFont="1" applyFill="1" applyBorder="1" applyAlignment="1" applyProtection="1">
      <alignment horizontal="center" vertical="center" wrapText="1"/>
    </xf>
    <xf numFmtId="3" fontId="24" fillId="6" borderId="13" xfId="0" applyNumberFormat="1" applyFont="1" applyFill="1" applyBorder="1" applyAlignment="1" applyProtection="1">
      <alignment horizontal="center" vertical="center" wrapText="1"/>
    </xf>
    <xf numFmtId="3" fontId="24" fillId="6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vertical="top" wrapText="1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52" xfId="0" applyFont="1" applyFill="1" applyBorder="1" applyAlignment="1" applyProtection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 textRotation="90"/>
    </xf>
    <xf numFmtId="0" fontId="8" fillId="0" borderId="25" xfId="0" applyFont="1" applyFill="1" applyBorder="1" applyAlignment="1" applyProtection="1">
      <alignment horizontal="center" vertical="center" textRotation="90"/>
    </xf>
    <xf numFmtId="0" fontId="8" fillId="0" borderId="50" xfId="0" applyFont="1" applyFill="1" applyBorder="1" applyAlignment="1" applyProtection="1">
      <alignment horizontal="center" vertical="center" textRotation="90"/>
    </xf>
    <xf numFmtId="0" fontId="7" fillId="0" borderId="33" xfId="4" applyFont="1" applyFill="1" applyBorder="1" applyAlignment="1" applyProtection="1">
      <alignment horizontal="center" vertical="center" wrapText="1"/>
    </xf>
    <xf numFmtId="0" fontId="7" fillId="0" borderId="47" xfId="4" applyFont="1" applyFill="1" applyBorder="1" applyAlignment="1" applyProtection="1">
      <alignment horizontal="center" vertical="center" wrapText="1"/>
    </xf>
    <xf numFmtId="0" fontId="7" fillId="0" borderId="32" xfId="4" applyFont="1" applyFill="1" applyBorder="1" applyAlignment="1" applyProtection="1">
      <alignment horizontal="center" vertical="center" wrapText="1"/>
    </xf>
    <xf numFmtId="3" fontId="7" fillId="0" borderId="9" xfId="4" applyNumberFormat="1" applyFont="1" applyFill="1" applyBorder="1" applyAlignment="1" applyProtection="1">
      <alignment horizontal="center" vertical="center" wrapText="1"/>
    </xf>
    <xf numFmtId="0" fontId="7" fillId="0" borderId="9" xfId="4" applyFont="1" applyFill="1" applyBorder="1" applyAlignment="1" applyProtection="1">
      <alignment horizontal="center" vertical="center" wrapText="1"/>
    </xf>
    <xf numFmtId="0" fontId="7" fillId="0" borderId="6" xfId="4" applyFont="1" applyFill="1" applyBorder="1" applyAlignment="1" applyProtection="1">
      <alignment horizontal="center" vertical="center" wrapText="1"/>
    </xf>
    <xf numFmtId="0" fontId="7" fillId="0" borderId="31" xfId="4" applyFont="1" applyFill="1" applyBorder="1" applyAlignment="1" applyProtection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center" vertical="center" wrapText="1"/>
    </xf>
    <xf numFmtId="3" fontId="24" fillId="0" borderId="6" xfId="0" applyNumberFormat="1" applyFont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57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2" fontId="24" fillId="0" borderId="21" xfId="0" applyNumberFormat="1" applyFont="1" applyBorder="1" applyAlignment="1">
      <alignment horizontal="center" vertical="center" wrapText="1"/>
    </xf>
    <xf numFmtId="2" fontId="24" fillId="0" borderId="30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41" xfId="0" applyNumberFormat="1" applyFont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3" fontId="24" fillId="0" borderId="43" xfId="0" applyNumberFormat="1" applyFont="1" applyBorder="1" applyAlignment="1">
      <alignment horizontal="center" vertical="center" wrapText="1"/>
    </xf>
    <xf numFmtId="3" fontId="24" fillId="0" borderId="45" xfId="0" applyNumberFormat="1" applyFont="1" applyBorder="1" applyAlignment="1">
      <alignment horizontal="center" vertical="center" wrapText="1"/>
    </xf>
    <xf numFmtId="3" fontId="43" fillId="0" borderId="44" xfId="0" applyNumberFormat="1" applyFont="1" applyBorder="1" applyAlignment="1">
      <alignment horizontal="center" vertical="center" wrapText="1"/>
    </xf>
    <xf numFmtId="3" fontId="43" fillId="0" borderId="26" xfId="0" applyNumberFormat="1" applyFont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2" fontId="24" fillId="0" borderId="33" xfId="0" applyNumberFormat="1" applyFont="1" applyBorder="1" applyAlignment="1">
      <alignment horizontal="center" vertical="center" wrapText="1"/>
    </xf>
    <xf numFmtId="2" fontId="24" fillId="0" borderId="32" xfId="0" applyNumberFormat="1" applyFont="1" applyBorder="1" applyAlignment="1">
      <alignment horizontal="center" vertical="center" wrapText="1"/>
    </xf>
    <xf numFmtId="0" fontId="27" fillId="10" borderId="8" xfId="0" applyFont="1" applyFill="1" applyBorder="1" applyAlignment="1">
      <alignment horizontal="left" vertical="center" wrapText="1"/>
    </xf>
    <xf numFmtId="0" fontId="27" fillId="10" borderId="57" xfId="0" applyFont="1" applyFill="1" applyBorder="1" applyAlignment="1">
      <alignment horizontal="left" vertical="center" wrapText="1"/>
    </xf>
    <xf numFmtId="0" fontId="27" fillId="10" borderId="59" xfId="0" applyFont="1" applyFill="1" applyBorder="1" applyAlignment="1">
      <alignment horizontal="left" vertical="center" wrapText="1"/>
    </xf>
    <xf numFmtId="0" fontId="27" fillId="10" borderId="61" xfId="0" applyFont="1" applyFill="1" applyBorder="1" applyAlignment="1">
      <alignment horizontal="left" vertical="center" wrapText="1"/>
    </xf>
    <xf numFmtId="0" fontId="27" fillId="10" borderId="62" xfId="0" applyFont="1" applyFill="1" applyBorder="1" applyAlignment="1">
      <alignment horizontal="left" vertical="center" wrapText="1"/>
    </xf>
    <xf numFmtId="0" fontId="27" fillId="10" borderId="44" xfId="0" applyFont="1" applyFill="1" applyBorder="1" applyAlignment="1">
      <alignment horizontal="left" vertical="center" wrapText="1"/>
    </xf>
    <xf numFmtId="0" fontId="27" fillId="10" borderId="18" xfId="0" applyFont="1" applyFill="1" applyBorder="1" applyAlignment="1">
      <alignment horizontal="left" vertical="center" wrapText="1"/>
    </xf>
    <xf numFmtId="0" fontId="27" fillId="10" borderId="0" xfId="0" applyFont="1" applyFill="1" applyBorder="1" applyAlignment="1">
      <alignment horizontal="left" vertical="center" wrapText="1"/>
    </xf>
    <xf numFmtId="0" fontId="27" fillId="10" borderId="27" xfId="0" applyFont="1" applyFill="1" applyBorder="1" applyAlignment="1">
      <alignment horizontal="left" vertical="center" wrapText="1"/>
    </xf>
    <xf numFmtId="0" fontId="27" fillId="10" borderId="35" xfId="0" applyFont="1" applyFill="1" applyBorder="1" applyAlignment="1">
      <alignment horizontal="left" vertical="center" wrapText="1"/>
    </xf>
    <xf numFmtId="0" fontId="27" fillId="10" borderId="40" xfId="0" applyFont="1" applyFill="1" applyBorder="1" applyAlignment="1">
      <alignment horizontal="left" vertical="center" wrapText="1"/>
    </xf>
    <xf numFmtId="0" fontId="27" fillId="10" borderId="26" xfId="0" applyFont="1" applyFill="1" applyBorder="1" applyAlignment="1">
      <alignment horizontal="left" vertical="center" wrapText="1"/>
    </xf>
    <xf numFmtId="0" fontId="41" fillId="10" borderId="61" xfId="0" applyFont="1" applyFill="1" applyBorder="1" applyAlignment="1">
      <alignment horizontal="left" vertical="center"/>
    </xf>
    <xf numFmtId="0" fontId="41" fillId="10" borderId="62" xfId="0" applyFont="1" applyFill="1" applyBorder="1" applyAlignment="1">
      <alignment horizontal="left" vertical="center"/>
    </xf>
    <xf numFmtId="0" fontId="41" fillId="10" borderId="44" xfId="0" applyFont="1" applyFill="1" applyBorder="1" applyAlignment="1">
      <alignment horizontal="left" vertical="center"/>
    </xf>
    <xf numFmtId="0" fontId="41" fillId="10" borderId="18" xfId="0" applyFont="1" applyFill="1" applyBorder="1" applyAlignment="1">
      <alignment horizontal="left" vertical="center"/>
    </xf>
    <xf numFmtId="0" fontId="41" fillId="10" borderId="0" xfId="0" applyFont="1" applyFill="1" applyBorder="1" applyAlignment="1">
      <alignment horizontal="left" vertical="center"/>
    </xf>
    <xf numFmtId="0" fontId="41" fillId="10" borderId="27" xfId="0" applyFont="1" applyFill="1" applyBorder="1" applyAlignment="1">
      <alignment horizontal="left" vertical="center"/>
    </xf>
    <xf numFmtId="0" fontId="41" fillId="10" borderId="35" xfId="0" applyFont="1" applyFill="1" applyBorder="1" applyAlignment="1">
      <alignment horizontal="left" vertical="center"/>
    </xf>
    <xf numFmtId="0" fontId="41" fillId="10" borderId="40" xfId="0" applyFont="1" applyFill="1" applyBorder="1" applyAlignment="1">
      <alignment horizontal="left" vertical="center"/>
    </xf>
    <xf numFmtId="0" fontId="41" fillId="10" borderId="26" xfId="0" applyFont="1" applyFill="1" applyBorder="1" applyAlignment="1">
      <alignment horizontal="left" vertical="center"/>
    </xf>
    <xf numFmtId="0" fontId="41" fillId="10" borderId="64" xfId="0" applyFont="1" applyFill="1" applyBorder="1" applyAlignment="1">
      <alignment horizontal="left" vertical="center"/>
    </xf>
    <xf numFmtId="0" fontId="41" fillId="10" borderId="63" xfId="0" applyFont="1" applyFill="1" applyBorder="1" applyAlignment="1">
      <alignment horizontal="left" vertical="center"/>
    </xf>
    <xf numFmtId="0" fontId="41" fillId="10" borderId="65" xfId="0" applyFont="1" applyFill="1" applyBorder="1" applyAlignment="1">
      <alignment horizontal="left" vertical="center"/>
    </xf>
    <xf numFmtId="0" fontId="41" fillId="10" borderId="51" xfId="0" applyFont="1" applyFill="1" applyBorder="1" applyAlignment="1">
      <alignment horizontal="left" vertical="center"/>
    </xf>
    <xf numFmtId="0" fontId="41" fillId="10" borderId="47" xfId="0" applyFont="1" applyFill="1" applyBorder="1" applyAlignment="1">
      <alignment horizontal="left" vertical="center"/>
    </xf>
    <xf numFmtId="0" fontId="41" fillId="10" borderId="60" xfId="0" applyFont="1" applyFill="1" applyBorder="1" applyAlignment="1">
      <alignment horizontal="left" vertical="center"/>
    </xf>
    <xf numFmtId="0" fontId="41" fillId="11" borderId="13" xfId="0" applyFont="1" applyFill="1" applyBorder="1" applyAlignment="1">
      <alignment horizontal="left" vertical="center"/>
    </xf>
    <xf numFmtId="0" fontId="41" fillId="11" borderId="9" xfId="0" applyFont="1" applyFill="1" applyBorder="1" applyAlignment="1">
      <alignment horizontal="left" vertical="center"/>
    </xf>
    <xf numFmtId="0" fontId="41" fillId="11" borderId="6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3" fontId="6" fillId="3" borderId="3" xfId="0" applyNumberFormat="1" applyFon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3" fontId="6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Fill="1" applyBorder="1" applyProtection="1">
      <protection locked="0"/>
    </xf>
    <xf numFmtId="3" fontId="3" fillId="3" borderId="3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29" fillId="3" borderId="3" xfId="0" applyNumberFormat="1" applyFont="1" applyFill="1" applyBorder="1" applyAlignment="1" applyProtection="1">
      <alignment horizontal="right"/>
      <protection locked="0"/>
    </xf>
    <xf numFmtId="3" fontId="29" fillId="0" borderId="3" xfId="0" applyNumberFormat="1" applyFont="1" applyFill="1" applyBorder="1" applyAlignment="1" applyProtection="1">
      <alignment horizontal="right"/>
      <protection locked="0"/>
    </xf>
    <xf numFmtId="3" fontId="11" fillId="4" borderId="3" xfId="0" applyNumberFormat="1" applyFont="1" applyFill="1" applyBorder="1" applyAlignment="1" applyProtection="1">
      <alignment horizontal="right"/>
      <protection locked="0"/>
    </xf>
    <xf numFmtId="0" fontId="0" fillId="4" borderId="3" xfId="0" applyFill="1" applyBorder="1" applyProtection="1">
      <protection locked="0"/>
    </xf>
    <xf numFmtId="3" fontId="12" fillId="4" borderId="3" xfId="0" applyNumberFormat="1" applyFont="1" applyFill="1" applyBorder="1" applyAlignment="1" applyProtection="1">
      <alignment horizontal="right"/>
      <protection locked="0"/>
    </xf>
    <xf numFmtId="3" fontId="12" fillId="0" borderId="3" xfId="0" applyNumberFormat="1" applyFont="1" applyFill="1" applyBorder="1" applyAlignment="1" applyProtection="1">
      <alignment horizontal="right"/>
      <protection locked="0"/>
    </xf>
    <xf numFmtId="3" fontId="11" fillId="0" borderId="3" xfId="0" applyNumberFormat="1" applyFont="1" applyFill="1" applyBorder="1" applyAlignment="1" applyProtection="1">
      <alignment horizontal="right"/>
      <protection locked="0"/>
    </xf>
    <xf numFmtId="3" fontId="3" fillId="2" borderId="3" xfId="0" applyNumberFormat="1" applyFont="1" applyFill="1" applyBorder="1" applyAlignment="1" applyProtection="1">
      <alignment horizontal="right"/>
      <protection locked="0"/>
    </xf>
    <xf numFmtId="0" fontId="0" fillId="3" borderId="3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3" fontId="30" fillId="4" borderId="3" xfId="0" applyNumberFormat="1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14" fillId="4" borderId="3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3" fontId="3" fillId="3" borderId="43" xfId="0" applyNumberFormat="1" applyFont="1" applyFill="1" applyBorder="1" applyAlignment="1" applyProtection="1">
      <alignment horizontal="right"/>
      <protection locked="0"/>
    </xf>
    <xf numFmtId="0" fontId="0" fillId="3" borderId="45" xfId="0" applyFill="1" applyBorder="1" applyProtection="1">
      <protection locked="0"/>
    </xf>
    <xf numFmtId="3" fontId="3" fillId="2" borderId="52" xfId="0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0" fontId="0" fillId="0" borderId="43" xfId="0" applyFill="1" applyBorder="1" applyProtection="1">
      <protection locked="0"/>
    </xf>
    <xf numFmtId="0" fontId="0" fillId="0" borderId="12" xfId="0" applyBorder="1" applyProtection="1"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3" fontId="12" fillId="2" borderId="52" xfId="0" applyNumberFormat="1" applyFont="1" applyFill="1" applyBorder="1" applyAlignment="1" applyProtection="1">
      <alignment horizontal="right"/>
      <protection locked="0"/>
    </xf>
    <xf numFmtId="0" fontId="0" fillId="2" borderId="48" xfId="0" applyFill="1" applyBorder="1" applyProtection="1">
      <protection locked="0"/>
    </xf>
    <xf numFmtId="3" fontId="3" fillId="2" borderId="52" xfId="0" applyNumberFormat="1" applyFont="1" applyFill="1" applyBorder="1" applyAlignment="1" applyProtection="1">
      <protection locked="0"/>
    </xf>
    <xf numFmtId="3" fontId="12" fillId="2" borderId="52" xfId="0" applyNumberFormat="1" applyFont="1" applyFill="1" applyBorder="1" applyAlignment="1" applyProtection="1">
      <protection locked="0"/>
    </xf>
    <xf numFmtId="0" fontId="0" fillId="2" borderId="52" xfId="0" applyFill="1" applyBorder="1" applyProtection="1">
      <protection locked="0"/>
    </xf>
  </cellXfs>
  <cellStyles count="5">
    <cellStyle name="Hypertextové prepojenie" xfId="4" builtinId="8"/>
    <cellStyle name="Hypertextové prepojenie 2" xfId="2"/>
    <cellStyle name="Normálna 2" xfId="3"/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nedu.sk/data/att/15693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XEV2662"/>
  <sheetViews>
    <sheetView tabSelected="1" zoomScale="75" zoomScaleNormal="75" workbookViewId="0">
      <pane ySplit="9" topLeftCell="A700" activePane="bottomLeft" state="frozen"/>
      <selection pane="bottomLeft" activeCell="W712" sqref="W712"/>
    </sheetView>
  </sheetViews>
  <sheetFormatPr defaultColWidth="9.140625" defaultRowHeight="15" x14ac:dyDescent="0.25"/>
  <cols>
    <col min="1" max="1" width="9" style="114" customWidth="1"/>
    <col min="2" max="2" width="5.5703125" style="114" customWidth="1"/>
    <col min="3" max="3" width="12.7109375" style="196" customWidth="1"/>
    <col min="4" max="4" width="51" style="114" customWidth="1"/>
    <col min="5" max="5" width="6" style="114" customWidth="1"/>
    <col min="6" max="6" width="12" style="114" customWidth="1"/>
    <col min="7" max="7" width="7.140625" style="114" customWidth="1"/>
    <col min="8" max="8" width="7.28515625" style="114" customWidth="1"/>
    <col min="9" max="9" width="6.5703125" style="114" customWidth="1"/>
    <col min="10" max="10" width="10" style="114" customWidth="1"/>
    <col min="11" max="11" width="53" style="114" customWidth="1"/>
    <col min="12" max="12" width="6.5703125" style="114" customWidth="1"/>
    <col min="13" max="13" width="22.28515625" style="114" customWidth="1"/>
    <col min="14" max="14" width="7.85546875" style="114" customWidth="1"/>
    <col min="15" max="15" width="10.7109375" style="114" customWidth="1"/>
    <col min="16" max="16" width="9.42578125" style="117" customWidth="1"/>
    <col min="17" max="23" width="12.140625" style="117" customWidth="1"/>
    <col min="24" max="24" width="12.140625" style="394" customWidth="1"/>
    <col min="25" max="25" width="12.140625" style="117" customWidth="1"/>
    <col min="26" max="26" width="9.140625" style="114"/>
    <col min="27" max="30" width="9.140625" style="402"/>
    <col min="31" max="16384" width="9.140625" style="114"/>
  </cols>
  <sheetData>
    <row r="1" spans="1:39" ht="19.5" thickBot="1" x14ac:dyDescent="0.3">
      <c r="A1" s="480" t="s">
        <v>919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2"/>
      <c r="P1" s="427" t="s">
        <v>921</v>
      </c>
      <c r="Q1" s="428"/>
      <c r="R1" s="428"/>
      <c r="S1" s="428"/>
      <c r="T1" s="428"/>
      <c r="U1" s="428"/>
      <c r="V1" s="428"/>
      <c r="W1" s="428"/>
      <c r="X1" s="428"/>
      <c r="Y1" s="428"/>
    </row>
    <row r="2" spans="1:39" s="115" customFormat="1" ht="29.25" customHeight="1" thickBot="1" x14ac:dyDescent="0.25">
      <c r="A2" s="478" t="s">
        <v>0</v>
      </c>
      <c r="B2" s="479"/>
      <c r="C2" s="494" t="s">
        <v>1</v>
      </c>
      <c r="D2" s="495"/>
      <c r="E2" s="496"/>
      <c r="F2" s="503" t="e">
        <f>SUM(#REF!)</f>
        <v>#REF!</v>
      </c>
      <c r="G2" s="504"/>
      <c r="H2" s="504"/>
      <c r="I2" s="504"/>
      <c r="J2" s="504"/>
      <c r="K2" s="504"/>
      <c r="L2" s="504"/>
      <c r="M2" s="504"/>
      <c r="N2" s="504"/>
      <c r="O2" s="505"/>
      <c r="P2" s="429" t="s">
        <v>866</v>
      </c>
      <c r="Q2" s="430"/>
      <c r="R2" s="430"/>
      <c r="S2" s="430"/>
      <c r="T2" s="430"/>
      <c r="U2" s="430"/>
      <c r="V2" s="430"/>
      <c r="W2" s="430"/>
      <c r="X2" s="431"/>
      <c r="Y2" s="448" t="s">
        <v>866</v>
      </c>
      <c r="Z2" s="449"/>
      <c r="AA2" s="450"/>
      <c r="AB2" s="420" t="s">
        <v>867</v>
      </c>
      <c r="AC2" s="421"/>
    </row>
    <row r="3" spans="1:39" s="117" customFormat="1" ht="37.5" customHeight="1" x14ac:dyDescent="0.25">
      <c r="A3" s="483" t="s">
        <v>915</v>
      </c>
      <c r="B3" s="485" t="s">
        <v>873</v>
      </c>
      <c r="C3" s="488" t="s">
        <v>916</v>
      </c>
      <c r="D3" s="491" t="s">
        <v>873</v>
      </c>
      <c r="E3" s="497" t="s">
        <v>868</v>
      </c>
      <c r="F3" s="474" t="s">
        <v>869</v>
      </c>
      <c r="G3" s="467" t="s">
        <v>870</v>
      </c>
      <c r="H3" s="467" t="s">
        <v>871</v>
      </c>
      <c r="I3" s="467" t="s">
        <v>872</v>
      </c>
      <c r="J3" s="467" t="s">
        <v>868</v>
      </c>
      <c r="K3" s="469" t="s">
        <v>873</v>
      </c>
      <c r="L3" s="470"/>
      <c r="M3" s="470"/>
      <c r="N3" s="471"/>
      <c r="O3" s="463" t="s">
        <v>874</v>
      </c>
      <c r="P3" s="432" t="s">
        <v>875</v>
      </c>
      <c r="Q3" s="433"/>
      <c r="R3" s="434"/>
      <c r="S3" s="441" t="s">
        <v>876</v>
      </c>
      <c r="T3" s="443" t="s">
        <v>877</v>
      </c>
      <c r="U3" s="444"/>
      <c r="V3" s="116" t="s">
        <v>878</v>
      </c>
      <c r="W3" s="116" t="s">
        <v>879</v>
      </c>
      <c r="X3" s="380" t="s">
        <v>880</v>
      </c>
      <c r="Y3" s="309" t="s">
        <v>881</v>
      </c>
      <c r="Z3" s="422" t="s">
        <v>1215</v>
      </c>
      <c r="AA3" s="423"/>
      <c r="AB3" s="422" t="s">
        <v>1215</v>
      </c>
      <c r="AC3" s="423"/>
    </row>
    <row r="4" spans="1:39" s="117" customFormat="1" ht="33" customHeight="1" x14ac:dyDescent="0.25">
      <c r="A4" s="483"/>
      <c r="B4" s="486"/>
      <c r="C4" s="489"/>
      <c r="D4" s="492"/>
      <c r="E4" s="498"/>
      <c r="F4" s="506"/>
      <c r="G4" s="468"/>
      <c r="H4" s="468"/>
      <c r="I4" s="468"/>
      <c r="J4" s="468"/>
      <c r="K4" s="469"/>
      <c r="L4" s="470"/>
      <c r="M4" s="470"/>
      <c r="N4" s="471"/>
      <c r="O4" s="463"/>
      <c r="P4" s="465" t="s">
        <v>882</v>
      </c>
      <c r="Q4" s="466" t="s">
        <v>883</v>
      </c>
      <c r="R4" s="447" t="s">
        <v>884</v>
      </c>
      <c r="S4" s="441"/>
      <c r="T4" s="445" t="s">
        <v>885</v>
      </c>
      <c r="U4" s="447" t="s">
        <v>884</v>
      </c>
      <c r="V4" s="445" t="s">
        <v>885</v>
      </c>
      <c r="W4" s="435" t="s">
        <v>885</v>
      </c>
      <c r="X4" s="437" t="s">
        <v>885</v>
      </c>
      <c r="Y4" s="439" t="s">
        <v>885</v>
      </c>
      <c r="Z4" s="424" t="s">
        <v>1217</v>
      </c>
      <c r="AA4" s="425" t="s">
        <v>884</v>
      </c>
      <c r="AB4" s="424" t="s">
        <v>1218</v>
      </c>
      <c r="AC4" s="425" t="s">
        <v>884</v>
      </c>
    </row>
    <row r="5" spans="1:39" s="117" customFormat="1" ht="16.5" customHeight="1" x14ac:dyDescent="0.25">
      <c r="A5" s="483"/>
      <c r="B5" s="486"/>
      <c r="C5" s="489"/>
      <c r="D5" s="492"/>
      <c r="E5" s="498"/>
      <c r="F5" s="506"/>
      <c r="G5" s="468"/>
      <c r="H5" s="468"/>
      <c r="I5" s="468"/>
      <c r="J5" s="468"/>
      <c r="K5" s="472"/>
      <c r="L5" s="473"/>
      <c r="M5" s="473"/>
      <c r="N5" s="474"/>
      <c r="O5" s="463"/>
      <c r="P5" s="465"/>
      <c r="Q5" s="442"/>
      <c r="R5" s="447"/>
      <c r="S5" s="442"/>
      <c r="T5" s="446"/>
      <c r="U5" s="447"/>
      <c r="V5" s="446"/>
      <c r="W5" s="436"/>
      <c r="X5" s="438"/>
      <c r="Y5" s="440"/>
      <c r="Z5" s="424"/>
      <c r="AA5" s="425"/>
      <c r="AB5" s="424"/>
      <c r="AC5" s="425"/>
    </row>
    <row r="6" spans="1:39" ht="20.25" customHeight="1" thickBot="1" x14ac:dyDescent="0.3">
      <c r="A6" s="484"/>
      <c r="B6" s="487"/>
      <c r="C6" s="490"/>
      <c r="D6" s="493"/>
      <c r="E6" s="499"/>
      <c r="F6" s="4" t="s">
        <v>886</v>
      </c>
      <c r="G6" s="500" t="s">
        <v>887</v>
      </c>
      <c r="H6" s="501"/>
      <c r="I6" s="501"/>
      <c r="J6" s="502"/>
      <c r="K6" s="5" t="s">
        <v>888</v>
      </c>
      <c r="L6" s="6" t="s">
        <v>889</v>
      </c>
      <c r="M6" s="6" t="s">
        <v>890</v>
      </c>
      <c r="N6" s="6" t="s">
        <v>891</v>
      </c>
      <c r="O6" s="464"/>
      <c r="P6" s="118" t="s">
        <v>864</v>
      </c>
      <c r="Q6" s="459" t="s">
        <v>2</v>
      </c>
      <c r="R6" s="460"/>
      <c r="S6" s="119" t="s">
        <v>892</v>
      </c>
      <c r="T6" s="461" t="s">
        <v>893</v>
      </c>
      <c r="U6" s="462"/>
      <c r="V6" s="120" t="s">
        <v>894</v>
      </c>
      <c r="W6" s="120" t="s">
        <v>895</v>
      </c>
      <c r="X6" s="381" t="s">
        <v>896</v>
      </c>
      <c r="Y6" s="325" t="s">
        <v>897</v>
      </c>
      <c r="Z6" s="415" t="s">
        <v>1222</v>
      </c>
      <c r="AA6" s="416"/>
      <c r="AB6" s="415" t="s">
        <v>897</v>
      </c>
      <c r="AC6" s="416"/>
    </row>
    <row r="7" spans="1:39" ht="14.25" customHeight="1" thickBot="1" x14ac:dyDescent="0.3">
      <c r="A7" s="417" t="s">
        <v>901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121"/>
      <c r="P7" s="475" t="s">
        <v>899</v>
      </c>
      <c r="Q7" s="476"/>
      <c r="R7" s="122" t="s">
        <v>900</v>
      </c>
      <c r="S7" s="456" t="s">
        <v>898</v>
      </c>
      <c r="T7" s="457"/>
      <c r="U7" s="457"/>
      <c r="V7" s="457"/>
      <c r="W7" s="457"/>
      <c r="X7" s="457"/>
      <c r="Y7" s="458"/>
      <c r="Z7" s="417" t="s">
        <v>901</v>
      </c>
      <c r="AA7" s="418"/>
      <c r="AB7" s="418"/>
      <c r="AC7" s="419"/>
      <c r="AD7" s="414"/>
      <c r="AE7" s="414"/>
      <c r="AF7" s="414"/>
      <c r="AG7" s="414"/>
      <c r="AH7" s="414"/>
      <c r="AI7" s="414"/>
      <c r="AJ7" s="414"/>
      <c r="AK7" s="414"/>
      <c r="AL7" s="414"/>
      <c r="AM7" s="414"/>
    </row>
    <row r="8" spans="1:39" ht="15.75" customHeight="1" thickBot="1" x14ac:dyDescent="0.3">
      <c r="A8" s="123">
        <v>1</v>
      </c>
      <c r="B8" s="124">
        <v>2</v>
      </c>
      <c r="C8" s="125">
        <v>3</v>
      </c>
      <c r="D8" s="126">
        <v>4</v>
      </c>
      <c r="E8" s="126">
        <v>5</v>
      </c>
      <c r="F8" s="7">
        <v>6</v>
      </c>
      <c r="G8" s="7">
        <v>7</v>
      </c>
      <c r="H8" s="7">
        <v>8</v>
      </c>
      <c r="I8" s="8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127">
        <v>15</v>
      </c>
      <c r="P8" s="128" t="s">
        <v>902</v>
      </c>
      <c r="Q8" s="129" t="s">
        <v>903</v>
      </c>
      <c r="R8" s="129" t="s">
        <v>904</v>
      </c>
      <c r="S8" s="129" t="s">
        <v>905</v>
      </c>
      <c r="T8" s="129" t="s">
        <v>906</v>
      </c>
      <c r="U8" s="129" t="s">
        <v>907</v>
      </c>
      <c r="V8" s="129" t="s">
        <v>908</v>
      </c>
      <c r="W8" s="130" t="s">
        <v>909</v>
      </c>
      <c r="X8" s="382" t="s">
        <v>910</v>
      </c>
      <c r="Y8" s="410" t="s">
        <v>911</v>
      </c>
      <c r="Z8" s="411" t="s">
        <v>1240</v>
      </c>
      <c r="AA8" s="412" t="s">
        <v>1241</v>
      </c>
      <c r="AB8" s="413" t="s">
        <v>1242</v>
      </c>
      <c r="AC8" s="412" t="s">
        <v>1243</v>
      </c>
      <c r="AE8" s="287" t="s">
        <v>1213</v>
      </c>
    </row>
    <row r="9" spans="1:39" x14ac:dyDescent="0.25">
      <c r="A9" s="131"/>
      <c r="B9" s="132"/>
      <c r="C9" s="133"/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6"/>
      <c r="P9" s="137"/>
      <c r="Q9" s="113"/>
      <c r="R9" s="113"/>
      <c r="S9" s="113"/>
      <c r="T9" s="113"/>
      <c r="U9" s="113"/>
      <c r="V9" s="113"/>
      <c r="W9" s="113"/>
      <c r="X9" s="383"/>
      <c r="Y9" s="138"/>
      <c r="Z9" s="409"/>
      <c r="AA9" s="409"/>
      <c r="AB9" s="409"/>
      <c r="AC9" s="409"/>
    </row>
    <row r="10" spans="1:39" ht="15" customHeight="1" x14ac:dyDescent="0.25">
      <c r="A10" s="139">
        <v>11</v>
      </c>
      <c r="B10" s="140" t="s">
        <v>3</v>
      </c>
      <c r="C10" s="218"/>
      <c r="D10" s="10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10"/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384">
        <v>0</v>
      </c>
      <c r="X10" s="384">
        <v>0</v>
      </c>
      <c r="Y10" s="562">
        <v>0</v>
      </c>
      <c r="Z10" s="563"/>
      <c r="AA10" s="563"/>
      <c r="AB10" s="563"/>
      <c r="AC10" s="563"/>
      <c r="AE10" s="292">
        <f>V10-S10</f>
        <v>0</v>
      </c>
    </row>
    <row r="11" spans="1:39" ht="15" customHeight="1" x14ac:dyDescent="0.25">
      <c r="A11" s="139">
        <v>21</v>
      </c>
      <c r="B11" s="219" t="s">
        <v>4</v>
      </c>
      <c r="C11" s="218"/>
      <c r="D11" s="11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11"/>
      <c r="P11" s="104">
        <f>P12+P13+P14</f>
        <v>0</v>
      </c>
      <c r="Q11" s="104">
        <f t="shared" ref="Q11:Y11" si="0">Q12+Q13+Q14</f>
        <v>0</v>
      </c>
      <c r="R11" s="104">
        <f t="shared" si="0"/>
        <v>0</v>
      </c>
      <c r="S11" s="104">
        <f t="shared" si="0"/>
        <v>0</v>
      </c>
      <c r="T11" s="104">
        <f t="shared" si="0"/>
        <v>0</v>
      </c>
      <c r="U11" s="104">
        <f t="shared" si="0"/>
        <v>0</v>
      </c>
      <c r="V11" s="104">
        <f t="shared" si="0"/>
        <v>0</v>
      </c>
      <c r="W11" s="384">
        <f t="shared" ref="W11" si="1">W12+W13+W14</f>
        <v>0</v>
      </c>
      <c r="X11" s="384">
        <f t="shared" si="0"/>
        <v>0</v>
      </c>
      <c r="Y11" s="562">
        <f t="shared" si="0"/>
        <v>0</v>
      </c>
      <c r="Z11" s="563"/>
      <c r="AA11" s="563"/>
      <c r="AB11" s="563"/>
      <c r="AC11" s="563"/>
      <c r="AE11" s="292">
        <f t="shared" ref="AE11:AE70" si="2">V11-S11</f>
        <v>0</v>
      </c>
    </row>
    <row r="12" spans="1:39" x14ac:dyDescent="0.25">
      <c r="A12" s="141">
        <v>21</v>
      </c>
      <c r="B12" s="242"/>
      <c r="C12" s="12" t="s">
        <v>5</v>
      </c>
      <c r="D12" s="13" t="s">
        <v>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05">
        <v>0</v>
      </c>
      <c r="Q12" s="105">
        <v>0</v>
      </c>
      <c r="R12" s="105">
        <v>0</v>
      </c>
      <c r="S12" s="105"/>
      <c r="T12" s="105"/>
      <c r="U12" s="105"/>
      <c r="V12" s="105"/>
      <c r="W12" s="111"/>
      <c r="X12" s="111"/>
      <c r="Y12" s="564"/>
      <c r="Z12" s="565"/>
      <c r="AA12" s="565"/>
      <c r="AB12" s="565"/>
      <c r="AC12" s="565"/>
      <c r="AE12" s="293">
        <f t="shared" si="2"/>
        <v>0</v>
      </c>
    </row>
    <row r="13" spans="1:39" x14ac:dyDescent="0.25">
      <c r="A13" s="142">
        <v>21</v>
      </c>
      <c r="B13" s="143"/>
      <c r="C13" s="144" t="s">
        <v>7</v>
      </c>
      <c r="D13" s="14" t="s">
        <v>8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14"/>
      <c r="P13" s="105">
        <v>0</v>
      </c>
      <c r="Q13" s="105">
        <v>0</v>
      </c>
      <c r="R13" s="105">
        <v>0</v>
      </c>
      <c r="S13" s="105"/>
      <c r="T13" s="105"/>
      <c r="U13" s="105"/>
      <c r="V13" s="105"/>
      <c r="W13" s="111"/>
      <c r="X13" s="111"/>
      <c r="Y13" s="564"/>
      <c r="Z13" s="565"/>
      <c r="AA13" s="565"/>
      <c r="AB13" s="565"/>
      <c r="AC13" s="565"/>
      <c r="AE13" s="293">
        <f t="shared" si="2"/>
        <v>0</v>
      </c>
    </row>
    <row r="14" spans="1:39" x14ac:dyDescent="0.25">
      <c r="A14" s="141">
        <v>21</v>
      </c>
      <c r="B14" s="242"/>
      <c r="C14" s="243" t="s">
        <v>9</v>
      </c>
      <c r="D14" s="2" t="s">
        <v>10</v>
      </c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"/>
      <c r="P14" s="105">
        <v>0</v>
      </c>
      <c r="Q14" s="105">
        <v>0</v>
      </c>
      <c r="R14" s="105">
        <v>0</v>
      </c>
      <c r="S14" s="105"/>
      <c r="T14" s="105"/>
      <c r="U14" s="105"/>
      <c r="V14" s="105"/>
      <c r="W14" s="111"/>
      <c r="X14" s="111"/>
      <c r="Y14" s="564"/>
      <c r="Z14" s="565"/>
      <c r="AA14" s="565"/>
      <c r="AB14" s="565"/>
      <c r="AC14" s="565"/>
      <c r="AE14" s="293">
        <f t="shared" si="2"/>
        <v>0</v>
      </c>
    </row>
    <row r="15" spans="1:39" ht="15" customHeight="1" x14ac:dyDescent="0.25">
      <c r="A15" s="221">
        <v>22</v>
      </c>
      <c r="B15" s="219" t="s">
        <v>11</v>
      </c>
      <c r="C15" s="218"/>
      <c r="D15" s="11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11"/>
      <c r="P15" s="104">
        <f>P16+P17+P18+P19+P20+P21</f>
        <v>62</v>
      </c>
      <c r="Q15" s="104">
        <f t="shared" ref="Q15:Y15" si="3">Q16+Q17+Q18+Q19+Q20+Q21</f>
        <v>62</v>
      </c>
      <c r="R15" s="104">
        <f t="shared" si="3"/>
        <v>0</v>
      </c>
      <c r="S15" s="104">
        <f t="shared" si="3"/>
        <v>0</v>
      </c>
      <c r="T15" s="104">
        <f t="shared" si="3"/>
        <v>0</v>
      </c>
      <c r="U15" s="104">
        <f t="shared" si="3"/>
        <v>0</v>
      </c>
      <c r="V15" s="104">
        <f t="shared" si="3"/>
        <v>0</v>
      </c>
      <c r="W15" s="384">
        <f t="shared" ref="W15" si="4">W16+W17+W18+W19+W20+W21</f>
        <v>0</v>
      </c>
      <c r="X15" s="384">
        <f t="shared" si="3"/>
        <v>0</v>
      </c>
      <c r="Y15" s="562">
        <f t="shared" si="3"/>
        <v>0</v>
      </c>
      <c r="Z15" s="563"/>
      <c r="AA15" s="563"/>
      <c r="AB15" s="563"/>
      <c r="AC15" s="563"/>
      <c r="AE15" s="292">
        <f t="shared" si="2"/>
        <v>0</v>
      </c>
    </row>
    <row r="16" spans="1:39" x14ac:dyDescent="0.25">
      <c r="A16" s="244">
        <v>22</v>
      </c>
      <c r="B16" s="242"/>
      <c r="C16" s="243" t="s">
        <v>12</v>
      </c>
      <c r="D16" s="14" t="s">
        <v>13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14"/>
      <c r="P16" s="105">
        <v>0</v>
      </c>
      <c r="Q16" s="105">
        <v>0</v>
      </c>
      <c r="R16" s="105">
        <v>0</v>
      </c>
      <c r="S16" s="105">
        <v>0</v>
      </c>
      <c r="T16" s="105"/>
      <c r="U16" s="105"/>
      <c r="V16" s="105"/>
      <c r="W16" s="111"/>
      <c r="X16" s="111"/>
      <c r="Y16" s="564"/>
      <c r="Z16" s="565"/>
      <c r="AA16" s="565"/>
      <c r="AB16" s="565"/>
      <c r="AC16" s="565"/>
      <c r="AE16" s="293">
        <f t="shared" si="2"/>
        <v>0</v>
      </c>
    </row>
    <row r="17" spans="1:31" x14ac:dyDescent="0.25">
      <c r="A17" s="244">
        <v>22</v>
      </c>
      <c r="B17" s="242"/>
      <c r="C17" s="243" t="s">
        <v>14</v>
      </c>
      <c r="D17" s="14" t="s">
        <v>15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14"/>
      <c r="P17" s="105">
        <v>0</v>
      </c>
      <c r="Q17" s="105">
        <v>0</v>
      </c>
      <c r="R17" s="105">
        <v>0</v>
      </c>
      <c r="S17" s="105">
        <v>0</v>
      </c>
      <c r="T17" s="105"/>
      <c r="U17" s="105"/>
      <c r="V17" s="105"/>
      <c r="W17" s="111"/>
      <c r="X17" s="111"/>
      <c r="Y17" s="564"/>
      <c r="Z17" s="565"/>
      <c r="AA17" s="565"/>
      <c r="AB17" s="565"/>
      <c r="AC17" s="565"/>
      <c r="AE17" s="293">
        <f t="shared" si="2"/>
        <v>0</v>
      </c>
    </row>
    <row r="18" spans="1:31" x14ac:dyDescent="0.25">
      <c r="A18" s="244">
        <v>22</v>
      </c>
      <c r="B18" s="242"/>
      <c r="C18" s="243" t="s">
        <v>16</v>
      </c>
      <c r="D18" s="2" t="s">
        <v>17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"/>
      <c r="P18" s="105">
        <v>35</v>
      </c>
      <c r="Q18" s="105">
        <v>35</v>
      </c>
      <c r="R18" s="105">
        <v>0</v>
      </c>
      <c r="S18" s="105">
        <v>0</v>
      </c>
      <c r="T18" s="105"/>
      <c r="U18" s="105"/>
      <c r="V18" s="105"/>
      <c r="W18" s="111"/>
      <c r="X18" s="111"/>
      <c r="Y18" s="564"/>
      <c r="Z18" s="565"/>
      <c r="AA18" s="565"/>
      <c r="AB18" s="565"/>
      <c r="AC18" s="565"/>
      <c r="AE18" s="293">
        <f t="shared" si="2"/>
        <v>0</v>
      </c>
    </row>
    <row r="19" spans="1:31" x14ac:dyDescent="0.25">
      <c r="A19" s="244">
        <v>22</v>
      </c>
      <c r="B19" s="242"/>
      <c r="C19" s="243" t="s">
        <v>18</v>
      </c>
      <c r="D19" s="14" t="s">
        <v>19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14"/>
      <c r="P19" s="105">
        <v>0</v>
      </c>
      <c r="Q19" s="105">
        <v>0</v>
      </c>
      <c r="R19" s="105">
        <v>0</v>
      </c>
      <c r="S19" s="105">
        <v>0</v>
      </c>
      <c r="T19" s="105"/>
      <c r="U19" s="105"/>
      <c r="V19" s="105"/>
      <c r="W19" s="111"/>
      <c r="X19" s="111"/>
      <c r="Y19" s="564"/>
      <c r="Z19" s="565"/>
      <c r="AA19" s="565"/>
      <c r="AB19" s="565"/>
      <c r="AC19" s="565"/>
      <c r="AE19" s="293">
        <f t="shared" si="2"/>
        <v>0</v>
      </c>
    </row>
    <row r="20" spans="1:31" x14ac:dyDescent="0.25">
      <c r="A20" s="244">
        <v>22</v>
      </c>
      <c r="B20" s="242"/>
      <c r="C20" s="243" t="s">
        <v>20</v>
      </c>
      <c r="D20" s="14" t="s">
        <v>21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14"/>
      <c r="P20" s="105">
        <v>18</v>
      </c>
      <c r="Q20" s="105">
        <v>18</v>
      </c>
      <c r="R20" s="105">
        <v>0</v>
      </c>
      <c r="S20" s="105">
        <v>0</v>
      </c>
      <c r="T20" s="105"/>
      <c r="U20" s="105"/>
      <c r="V20" s="105"/>
      <c r="W20" s="111"/>
      <c r="X20" s="111"/>
      <c r="Y20" s="564"/>
      <c r="Z20" s="565"/>
      <c r="AA20" s="565"/>
      <c r="AB20" s="565"/>
      <c r="AC20" s="565"/>
      <c r="AE20" s="293">
        <f t="shared" si="2"/>
        <v>0</v>
      </c>
    </row>
    <row r="21" spans="1:31" x14ac:dyDescent="0.25">
      <c r="A21" s="244">
        <v>22</v>
      </c>
      <c r="B21" s="242"/>
      <c r="C21" s="243" t="s">
        <v>22</v>
      </c>
      <c r="D21" s="14" t="s">
        <v>23</v>
      </c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14"/>
      <c r="P21" s="105">
        <v>9</v>
      </c>
      <c r="Q21" s="105">
        <v>9</v>
      </c>
      <c r="R21" s="105">
        <v>0</v>
      </c>
      <c r="S21" s="105">
        <v>0</v>
      </c>
      <c r="T21" s="105"/>
      <c r="U21" s="105"/>
      <c r="V21" s="105"/>
      <c r="W21" s="111"/>
      <c r="X21" s="111"/>
      <c r="Y21" s="564"/>
      <c r="Z21" s="565"/>
      <c r="AA21" s="565"/>
      <c r="AB21" s="565"/>
      <c r="AC21" s="565"/>
      <c r="AE21" s="293">
        <f t="shared" si="2"/>
        <v>0</v>
      </c>
    </row>
    <row r="22" spans="1:31" ht="15" customHeight="1" x14ac:dyDescent="0.25">
      <c r="A22" s="221">
        <v>23</v>
      </c>
      <c r="B22" s="140" t="s">
        <v>24</v>
      </c>
      <c r="C22" s="145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04">
        <f t="shared" ref="P22:Y22" si="5">P23+P26</f>
        <v>52</v>
      </c>
      <c r="Q22" s="104">
        <f t="shared" si="5"/>
        <v>81</v>
      </c>
      <c r="R22" s="104">
        <f t="shared" si="5"/>
        <v>0</v>
      </c>
      <c r="S22" s="104">
        <f t="shared" si="5"/>
        <v>75</v>
      </c>
      <c r="T22" s="104">
        <f t="shared" si="5"/>
        <v>110</v>
      </c>
      <c r="U22" s="104">
        <f t="shared" si="5"/>
        <v>0</v>
      </c>
      <c r="V22" s="104">
        <f>V23+V26</f>
        <v>84</v>
      </c>
      <c r="W22" s="384">
        <f t="shared" ref="W22" si="6">W23+W26</f>
        <v>84</v>
      </c>
      <c r="X22" s="384">
        <f t="shared" si="5"/>
        <v>84</v>
      </c>
      <c r="Y22" s="562">
        <f t="shared" si="5"/>
        <v>0</v>
      </c>
      <c r="Z22" s="563"/>
      <c r="AA22" s="563"/>
      <c r="AB22" s="563"/>
      <c r="AC22" s="563"/>
      <c r="AE22" s="295">
        <f t="shared" si="2"/>
        <v>9</v>
      </c>
    </row>
    <row r="23" spans="1:31" x14ac:dyDescent="0.25">
      <c r="A23" s="244">
        <v>23</v>
      </c>
      <c r="B23" s="220"/>
      <c r="C23" s="243" t="s">
        <v>25</v>
      </c>
      <c r="D23" s="2" t="s">
        <v>26</v>
      </c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"/>
      <c r="P23" s="105">
        <v>26</v>
      </c>
      <c r="Q23" s="105">
        <v>31</v>
      </c>
      <c r="R23" s="105">
        <v>0</v>
      </c>
      <c r="S23" s="105">
        <v>30</v>
      </c>
      <c r="T23" s="105">
        <f>SUM(T24:T25)</f>
        <v>50</v>
      </c>
      <c r="U23" s="105">
        <f>SUM(U24:U25)</f>
        <v>0</v>
      </c>
      <c r="V23" s="105">
        <f>SUM(V24:V25)</f>
        <v>34</v>
      </c>
      <c r="W23" s="105">
        <f t="shared" ref="W23:X23" si="7">SUM(W24:W25)</f>
        <v>34</v>
      </c>
      <c r="X23" s="105">
        <f t="shared" si="7"/>
        <v>34</v>
      </c>
      <c r="Y23" s="564"/>
      <c r="Z23" s="565"/>
      <c r="AA23" s="565"/>
      <c r="AB23" s="565"/>
      <c r="AC23" s="565"/>
      <c r="AE23" s="296">
        <f t="shared" si="2"/>
        <v>4</v>
      </c>
    </row>
    <row r="24" spans="1:31" s="150" customFormat="1" x14ac:dyDescent="0.25">
      <c r="A24" s="247">
        <v>23</v>
      </c>
      <c r="B24" s="248"/>
      <c r="C24" s="248" t="s">
        <v>25</v>
      </c>
      <c r="D24" s="260" t="s">
        <v>26</v>
      </c>
      <c r="E24" s="248"/>
      <c r="F24" s="248" t="s">
        <v>923</v>
      </c>
      <c r="G24" s="248" t="s">
        <v>924</v>
      </c>
      <c r="H24" s="248" t="s">
        <v>925</v>
      </c>
      <c r="I24" s="248" t="s">
        <v>926</v>
      </c>
      <c r="J24" s="248" t="s">
        <v>927</v>
      </c>
      <c r="K24" s="248" t="s">
        <v>928</v>
      </c>
      <c r="L24" s="248" t="s">
        <v>925</v>
      </c>
      <c r="M24" s="248" t="s">
        <v>929</v>
      </c>
      <c r="N24" s="248" t="s">
        <v>930</v>
      </c>
      <c r="O24" s="217"/>
      <c r="P24" s="247"/>
      <c r="Q24" s="247"/>
      <c r="R24" s="247"/>
      <c r="S24" s="247"/>
      <c r="T24" s="216">
        <v>20</v>
      </c>
      <c r="U24" s="216"/>
      <c r="V24" s="216">
        <v>9</v>
      </c>
      <c r="W24" s="226">
        <v>9</v>
      </c>
      <c r="X24" s="226">
        <v>9</v>
      </c>
      <c r="Y24" s="566"/>
      <c r="Z24" s="567"/>
      <c r="AA24" s="567"/>
      <c r="AB24" s="567"/>
      <c r="AC24" s="567"/>
      <c r="AE24" s="286"/>
    </row>
    <row r="25" spans="1:31" s="150" customFormat="1" x14ac:dyDescent="0.25">
      <c r="A25" s="247">
        <v>23</v>
      </c>
      <c r="B25" s="248"/>
      <c r="C25" s="248" t="s">
        <v>25</v>
      </c>
      <c r="D25" s="260" t="s">
        <v>26</v>
      </c>
      <c r="E25" s="248"/>
      <c r="F25" s="248" t="s">
        <v>931</v>
      </c>
      <c r="G25" s="248" t="s">
        <v>924</v>
      </c>
      <c r="H25" s="248" t="s">
        <v>932</v>
      </c>
      <c r="I25" s="248" t="s">
        <v>926</v>
      </c>
      <c r="J25" s="248" t="s">
        <v>927</v>
      </c>
      <c r="K25" s="260" t="s">
        <v>933</v>
      </c>
      <c r="L25" s="248" t="s">
        <v>932</v>
      </c>
      <c r="M25" s="248" t="s">
        <v>934</v>
      </c>
      <c r="N25" s="248" t="s">
        <v>935</v>
      </c>
      <c r="O25" s="217"/>
      <c r="P25" s="247"/>
      <c r="Q25" s="247"/>
      <c r="R25" s="247"/>
      <c r="S25" s="247"/>
      <c r="T25" s="216">
        <v>30</v>
      </c>
      <c r="U25" s="216"/>
      <c r="V25" s="216">
        <v>25</v>
      </c>
      <c r="W25" s="226">
        <v>25</v>
      </c>
      <c r="X25" s="226">
        <v>25</v>
      </c>
      <c r="Y25" s="566"/>
      <c r="Z25" s="567"/>
      <c r="AA25" s="567"/>
      <c r="AB25" s="567"/>
      <c r="AC25" s="567"/>
      <c r="AE25" s="286"/>
    </row>
    <row r="26" spans="1:31" x14ac:dyDescent="0.25">
      <c r="A26" s="244">
        <v>23</v>
      </c>
      <c r="B26" s="220"/>
      <c r="C26" s="243" t="s">
        <v>27</v>
      </c>
      <c r="D26" s="2" t="s">
        <v>28</v>
      </c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4"/>
      <c r="P26" s="103">
        <v>26</v>
      </c>
      <c r="Q26" s="103">
        <v>50</v>
      </c>
      <c r="R26" s="105">
        <v>0</v>
      </c>
      <c r="S26" s="103">
        <v>45</v>
      </c>
      <c r="T26" s="103">
        <f>SUM(T27)</f>
        <v>60</v>
      </c>
      <c r="U26" s="103">
        <f>SUM(U27)</f>
        <v>0</v>
      </c>
      <c r="V26" s="103">
        <f>SUM(V27)</f>
        <v>50</v>
      </c>
      <c r="W26" s="103">
        <f t="shared" ref="W26:X26" si="8">SUM(W27)</f>
        <v>50</v>
      </c>
      <c r="X26" s="103">
        <f t="shared" si="8"/>
        <v>50</v>
      </c>
      <c r="Y26" s="568"/>
      <c r="Z26" s="565"/>
      <c r="AA26" s="565"/>
      <c r="AB26" s="565"/>
      <c r="AC26" s="565"/>
      <c r="AE26" s="296">
        <f t="shared" si="2"/>
        <v>5</v>
      </c>
    </row>
    <row r="27" spans="1:31" s="150" customFormat="1" x14ac:dyDescent="0.25">
      <c r="A27" s="259">
        <v>23</v>
      </c>
      <c r="B27" s="260"/>
      <c r="C27" s="260" t="s">
        <v>27</v>
      </c>
      <c r="D27" s="260" t="s">
        <v>28</v>
      </c>
      <c r="E27" s="260"/>
      <c r="F27" s="248" t="s">
        <v>931</v>
      </c>
      <c r="G27" s="248" t="s">
        <v>924</v>
      </c>
      <c r="H27" s="248" t="s">
        <v>932</v>
      </c>
      <c r="I27" s="248" t="s">
        <v>926</v>
      </c>
      <c r="J27" s="248" t="s">
        <v>927</v>
      </c>
      <c r="K27" s="260" t="s">
        <v>933</v>
      </c>
      <c r="L27" s="248" t="s">
        <v>932</v>
      </c>
      <c r="M27" s="248" t="s">
        <v>934</v>
      </c>
      <c r="N27" s="248" t="s">
        <v>935</v>
      </c>
      <c r="O27" s="248"/>
      <c r="P27" s="247"/>
      <c r="Q27" s="247"/>
      <c r="R27" s="247"/>
      <c r="S27" s="247"/>
      <c r="T27" s="205">
        <v>60</v>
      </c>
      <c r="U27" s="205"/>
      <c r="V27" s="205">
        <v>50</v>
      </c>
      <c r="W27" s="229">
        <v>50</v>
      </c>
      <c r="X27" s="229">
        <v>50</v>
      </c>
      <c r="Y27" s="569"/>
      <c r="Z27" s="567"/>
      <c r="AA27" s="567"/>
      <c r="AB27" s="567"/>
      <c r="AC27" s="567"/>
      <c r="AE27" s="286"/>
    </row>
    <row r="28" spans="1:31" ht="15" customHeight="1" x14ac:dyDescent="0.25">
      <c r="A28" s="221">
        <v>24</v>
      </c>
      <c r="B28" s="219" t="s">
        <v>29</v>
      </c>
      <c r="C28" s="218"/>
      <c r="D28" s="11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19"/>
      <c r="P28" s="104">
        <f t="shared" ref="P28:Y28" si="9">P29+P33+P34+P39+P40+P42+P45+P47+P48+P51+P54+P55+P57+P58+P59+P69+P90++P91+P93</f>
        <v>422</v>
      </c>
      <c r="Q28" s="104">
        <f t="shared" si="9"/>
        <v>489</v>
      </c>
      <c r="R28" s="104">
        <f t="shared" si="9"/>
        <v>172</v>
      </c>
      <c r="S28" s="104">
        <f t="shared" si="9"/>
        <v>348</v>
      </c>
      <c r="T28" s="104">
        <f>SUM(T29+T33+T34+T39+T40+T42+T45+T47+T48+T51+T54+T55+T57+T58+T59+T69+T90+T91+T93)</f>
        <v>512</v>
      </c>
      <c r="U28" s="104">
        <f>SUM(U29+U33+U34+U39+U40+U42+U45+U47+U48+U51+U54+U55+U57+U58+U59+U69+U90+U91+U93)</f>
        <v>165</v>
      </c>
      <c r="V28" s="104">
        <f>SUM(V29+V33+V34+V39+V40+V42+V45+V47+V48+V51+V54+V55+V57+V58+V59+V69+V90+V91+V93)</f>
        <v>389</v>
      </c>
      <c r="W28" s="384">
        <f t="shared" ref="W28" si="10">W29+W33+W34+W39+W40+W42+W45+W47+W48+W51+W54+W55+W57+W58+W59+W69+W90++W91+W93</f>
        <v>414</v>
      </c>
      <c r="X28" s="384">
        <f t="shared" si="9"/>
        <v>414</v>
      </c>
      <c r="Y28" s="562">
        <f t="shared" si="9"/>
        <v>0</v>
      </c>
      <c r="Z28" s="563"/>
      <c r="AA28" s="563"/>
      <c r="AB28" s="563"/>
      <c r="AC28" s="563"/>
      <c r="AE28" s="295">
        <f t="shared" si="2"/>
        <v>41</v>
      </c>
    </row>
    <row r="29" spans="1:31" x14ac:dyDescent="0.25">
      <c r="A29" s="238">
        <v>24</v>
      </c>
      <c r="B29" s="242"/>
      <c r="C29" s="243" t="s">
        <v>30</v>
      </c>
      <c r="D29" s="2" t="s">
        <v>31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4"/>
      <c r="P29" s="103">
        <v>98</v>
      </c>
      <c r="Q29" s="103">
        <v>98</v>
      </c>
      <c r="R29" s="103">
        <v>57</v>
      </c>
      <c r="S29" s="103">
        <v>64</v>
      </c>
      <c r="T29" s="103">
        <f>SUM(T30:T32)</f>
        <v>62</v>
      </c>
      <c r="U29" s="103">
        <f>SUM(U30:U32)</f>
        <v>56</v>
      </c>
      <c r="V29" s="103">
        <f>SUM(V30:V32)</f>
        <v>51</v>
      </c>
      <c r="W29" s="103">
        <f t="shared" ref="W29:X29" si="11">SUM(W30:W32)</f>
        <v>66</v>
      </c>
      <c r="X29" s="103">
        <f t="shared" si="11"/>
        <v>66</v>
      </c>
      <c r="Y29" s="568"/>
      <c r="Z29" s="565"/>
      <c r="AA29" s="565"/>
      <c r="AB29" s="565"/>
      <c r="AC29" s="565"/>
      <c r="AE29" s="293">
        <f t="shared" si="2"/>
        <v>-13</v>
      </c>
    </row>
    <row r="30" spans="1:31" s="150" customFormat="1" x14ac:dyDescent="0.25">
      <c r="A30" s="247">
        <v>24</v>
      </c>
      <c r="B30" s="248"/>
      <c r="C30" s="248" t="s">
        <v>30</v>
      </c>
      <c r="D30" s="260" t="s">
        <v>31</v>
      </c>
      <c r="E30" s="260"/>
      <c r="F30" s="248" t="s">
        <v>936</v>
      </c>
      <c r="G30" s="248" t="s">
        <v>924</v>
      </c>
      <c r="H30" s="248" t="s">
        <v>937</v>
      </c>
      <c r="I30" s="248" t="s">
        <v>926</v>
      </c>
      <c r="J30" s="248" t="s">
        <v>927</v>
      </c>
      <c r="K30" s="260" t="s">
        <v>938</v>
      </c>
      <c r="L30" s="248" t="s">
        <v>937</v>
      </c>
      <c r="M30" s="248" t="s">
        <v>939</v>
      </c>
      <c r="N30" s="248" t="s">
        <v>940</v>
      </c>
      <c r="O30" s="248"/>
      <c r="P30" s="247"/>
      <c r="Q30" s="247"/>
      <c r="R30" s="247"/>
      <c r="S30" s="247"/>
      <c r="T30" s="205">
        <v>12</v>
      </c>
      <c r="U30" s="205">
        <v>12</v>
      </c>
      <c r="V30" s="205">
        <v>10</v>
      </c>
      <c r="W30" s="229">
        <v>12</v>
      </c>
      <c r="X30" s="229">
        <v>12</v>
      </c>
      <c r="Y30" s="569"/>
      <c r="Z30" s="567"/>
      <c r="AA30" s="567"/>
      <c r="AB30" s="567"/>
      <c r="AC30" s="567"/>
      <c r="AE30" s="286"/>
    </row>
    <row r="31" spans="1:31" s="150" customFormat="1" x14ac:dyDescent="0.25">
      <c r="A31" s="247">
        <v>24</v>
      </c>
      <c r="B31" s="248"/>
      <c r="C31" s="248" t="s">
        <v>30</v>
      </c>
      <c r="D31" s="260" t="s">
        <v>31</v>
      </c>
      <c r="E31" s="260"/>
      <c r="F31" s="248" t="s">
        <v>923</v>
      </c>
      <c r="G31" s="248" t="s">
        <v>924</v>
      </c>
      <c r="H31" s="248" t="s">
        <v>925</v>
      </c>
      <c r="I31" s="248" t="s">
        <v>926</v>
      </c>
      <c r="J31" s="248" t="s">
        <v>927</v>
      </c>
      <c r="K31" s="248" t="s">
        <v>928</v>
      </c>
      <c r="L31" s="248" t="s">
        <v>925</v>
      </c>
      <c r="M31" s="248" t="s">
        <v>929</v>
      </c>
      <c r="N31" s="248" t="s">
        <v>930</v>
      </c>
      <c r="O31" s="248"/>
      <c r="P31" s="247"/>
      <c r="Q31" s="247"/>
      <c r="R31" s="247"/>
      <c r="S31" s="247"/>
      <c r="T31" s="205">
        <v>26</v>
      </c>
      <c r="U31" s="205">
        <v>24</v>
      </c>
      <c r="V31" s="298">
        <v>17</v>
      </c>
      <c r="W31" s="229">
        <v>24</v>
      </c>
      <c r="X31" s="229">
        <v>24</v>
      </c>
      <c r="Y31" s="569"/>
      <c r="Z31" s="567"/>
      <c r="AA31" s="567"/>
      <c r="AB31" s="567"/>
      <c r="AC31" s="567"/>
      <c r="AE31" s="286"/>
    </row>
    <row r="32" spans="1:31" s="150" customFormat="1" x14ac:dyDescent="0.25">
      <c r="A32" s="247">
        <v>24</v>
      </c>
      <c r="B32" s="248"/>
      <c r="C32" s="248" t="s">
        <v>30</v>
      </c>
      <c r="D32" s="260" t="s">
        <v>31</v>
      </c>
      <c r="E32" s="260"/>
      <c r="F32" s="248" t="s">
        <v>941</v>
      </c>
      <c r="G32" s="248" t="s">
        <v>924</v>
      </c>
      <c r="H32" s="248" t="s">
        <v>932</v>
      </c>
      <c r="I32" s="248" t="s">
        <v>926</v>
      </c>
      <c r="J32" s="248" t="s">
        <v>927</v>
      </c>
      <c r="K32" s="248" t="s">
        <v>942</v>
      </c>
      <c r="L32" s="248" t="s">
        <v>932</v>
      </c>
      <c r="M32" s="248" t="s">
        <v>943</v>
      </c>
      <c r="N32" s="248" t="s">
        <v>944</v>
      </c>
      <c r="O32" s="248"/>
      <c r="P32" s="247"/>
      <c r="Q32" s="247"/>
      <c r="R32" s="247"/>
      <c r="S32" s="247"/>
      <c r="T32" s="205">
        <v>24</v>
      </c>
      <c r="U32" s="205">
        <v>20</v>
      </c>
      <c r="V32" s="205">
        <v>24</v>
      </c>
      <c r="W32" s="229">
        <v>30</v>
      </c>
      <c r="X32" s="229">
        <v>30</v>
      </c>
      <c r="Y32" s="569"/>
      <c r="Z32" s="567"/>
      <c r="AA32" s="567"/>
      <c r="AB32" s="567"/>
      <c r="AC32" s="567"/>
      <c r="AE32" s="286"/>
    </row>
    <row r="33" spans="1:31" x14ac:dyDescent="0.25">
      <c r="A33" s="238">
        <v>24</v>
      </c>
      <c r="B33" s="242"/>
      <c r="C33" s="243" t="s">
        <v>32</v>
      </c>
      <c r="D33" s="2" t="s">
        <v>33</v>
      </c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18"/>
      <c r="P33" s="105">
        <v>0</v>
      </c>
      <c r="Q33" s="105">
        <v>0</v>
      </c>
      <c r="R33" s="105">
        <v>0</v>
      </c>
      <c r="S33" s="105">
        <v>0</v>
      </c>
      <c r="T33" s="105"/>
      <c r="U33" s="105"/>
      <c r="V33" s="105"/>
      <c r="W33" s="111"/>
      <c r="X33" s="111"/>
      <c r="Y33" s="564"/>
      <c r="Z33" s="565"/>
      <c r="AA33" s="565"/>
      <c r="AB33" s="565"/>
      <c r="AC33" s="565"/>
      <c r="AE33" s="293">
        <f t="shared" si="2"/>
        <v>0</v>
      </c>
    </row>
    <row r="34" spans="1:31" x14ac:dyDescent="0.25">
      <c r="A34" s="238">
        <v>24</v>
      </c>
      <c r="B34" s="242"/>
      <c r="C34" s="243" t="s">
        <v>34</v>
      </c>
      <c r="D34" s="2" t="s">
        <v>35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"/>
      <c r="P34" s="105">
        <v>59</v>
      </c>
      <c r="Q34" s="105">
        <v>59</v>
      </c>
      <c r="R34" s="105">
        <v>6</v>
      </c>
      <c r="S34" s="105">
        <v>24</v>
      </c>
      <c r="T34" s="105">
        <f>SUM(T35:T38)</f>
        <v>47</v>
      </c>
      <c r="U34" s="105">
        <f t="shared" ref="U34:X34" si="12">SUM(U35:U38)</f>
        <v>8</v>
      </c>
      <c r="V34" s="105">
        <f t="shared" si="12"/>
        <v>25</v>
      </c>
      <c r="W34" s="105">
        <f t="shared" ref="W34" si="13">SUM(W35:W38)</f>
        <v>35</v>
      </c>
      <c r="X34" s="105">
        <f t="shared" si="12"/>
        <v>35</v>
      </c>
      <c r="Y34" s="564"/>
      <c r="Z34" s="565"/>
      <c r="AA34" s="565"/>
      <c r="AB34" s="565"/>
      <c r="AC34" s="565"/>
      <c r="AE34" s="296">
        <f t="shared" si="2"/>
        <v>1</v>
      </c>
    </row>
    <row r="35" spans="1:31" s="150" customFormat="1" x14ac:dyDescent="0.25">
      <c r="A35" s="247">
        <v>24</v>
      </c>
      <c r="B35" s="248"/>
      <c r="C35" s="248" t="s">
        <v>34</v>
      </c>
      <c r="D35" s="260" t="s">
        <v>945</v>
      </c>
      <c r="E35" s="258"/>
      <c r="F35" s="248" t="s">
        <v>946</v>
      </c>
      <c r="G35" s="248" t="s">
        <v>924</v>
      </c>
      <c r="H35" s="248" t="s">
        <v>947</v>
      </c>
      <c r="I35" s="248" t="s">
        <v>926</v>
      </c>
      <c r="J35" s="248" t="s">
        <v>927</v>
      </c>
      <c r="K35" s="248" t="s">
        <v>938</v>
      </c>
      <c r="L35" s="248" t="s">
        <v>947</v>
      </c>
      <c r="M35" s="248" t="s">
        <v>948</v>
      </c>
      <c r="N35" s="248" t="s">
        <v>949</v>
      </c>
      <c r="O35" s="248"/>
      <c r="P35" s="247"/>
      <c r="Q35" s="247"/>
      <c r="R35" s="247"/>
      <c r="S35" s="247"/>
      <c r="T35" s="216">
        <v>10</v>
      </c>
      <c r="U35" s="216">
        <v>4</v>
      </c>
      <c r="V35" s="216">
        <v>10</v>
      </c>
      <c r="W35" s="226">
        <v>10</v>
      </c>
      <c r="X35" s="226">
        <v>10</v>
      </c>
      <c r="Y35" s="566"/>
      <c r="Z35" s="567"/>
      <c r="AA35" s="567"/>
      <c r="AB35" s="567"/>
      <c r="AC35" s="567"/>
      <c r="AE35" s="286"/>
    </row>
    <row r="36" spans="1:31" s="150" customFormat="1" x14ac:dyDescent="0.25">
      <c r="A36" s="247">
        <v>24</v>
      </c>
      <c r="B36" s="248"/>
      <c r="C36" s="248" t="s">
        <v>34</v>
      </c>
      <c r="D36" s="260" t="s">
        <v>945</v>
      </c>
      <c r="E36" s="258"/>
      <c r="F36" s="248" t="s">
        <v>950</v>
      </c>
      <c r="G36" s="248" t="s">
        <v>924</v>
      </c>
      <c r="H36" s="248" t="s">
        <v>951</v>
      </c>
      <c r="I36" s="248" t="s">
        <v>926</v>
      </c>
      <c r="J36" s="248" t="s">
        <v>927</v>
      </c>
      <c r="K36" s="260" t="s">
        <v>952</v>
      </c>
      <c r="L36" s="248" t="s">
        <v>951</v>
      </c>
      <c r="M36" s="248" t="s">
        <v>953</v>
      </c>
      <c r="N36" s="248" t="s">
        <v>954</v>
      </c>
      <c r="O36" s="248"/>
      <c r="P36" s="247"/>
      <c r="Q36" s="247"/>
      <c r="R36" s="247"/>
      <c r="S36" s="247"/>
      <c r="T36" s="216">
        <v>15</v>
      </c>
      <c r="U36" s="216"/>
      <c r="V36" s="216">
        <v>15</v>
      </c>
      <c r="W36" s="226">
        <v>15</v>
      </c>
      <c r="X36" s="226">
        <v>15</v>
      </c>
      <c r="Y36" s="566"/>
      <c r="Z36" s="567"/>
      <c r="AA36" s="567"/>
      <c r="AB36" s="567"/>
      <c r="AC36" s="567"/>
      <c r="AE36" s="286"/>
    </row>
    <row r="37" spans="1:31" s="150" customFormat="1" x14ac:dyDescent="0.25">
      <c r="A37" s="247">
        <v>24</v>
      </c>
      <c r="B37" s="248"/>
      <c r="C37" s="248" t="s">
        <v>34</v>
      </c>
      <c r="D37" s="260" t="s">
        <v>945</v>
      </c>
      <c r="E37" s="258"/>
      <c r="F37" s="248" t="s">
        <v>955</v>
      </c>
      <c r="G37" s="248" t="s">
        <v>924</v>
      </c>
      <c r="H37" s="248" t="s">
        <v>956</v>
      </c>
      <c r="I37" s="248" t="s">
        <v>926</v>
      </c>
      <c r="J37" s="248" t="s">
        <v>927</v>
      </c>
      <c r="K37" s="248" t="s">
        <v>952</v>
      </c>
      <c r="L37" s="248" t="s">
        <v>956</v>
      </c>
      <c r="M37" s="248" t="s">
        <v>957</v>
      </c>
      <c r="N37" s="248" t="s">
        <v>958</v>
      </c>
      <c r="O37" s="248"/>
      <c r="P37" s="247"/>
      <c r="Q37" s="247"/>
      <c r="R37" s="247"/>
      <c r="S37" s="247"/>
      <c r="T37" s="216">
        <v>10</v>
      </c>
      <c r="U37" s="216">
        <v>4</v>
      </c>
      <c r="V37" s="216">
        <v>0</v>
      </c>
      <c r="W37" s="226">
        <v>10</v>
      </c>
      <c r="X37" s="226">
        <v>10</v>
      </c>
      <c r="Y37" s="566"/>
      <c r="Z37" s="567"/>
      <c r="AA37" s="567"/>
      <c r="AB37" s="567"/>
      <c r="AC37" s="567"/>
      <c r="AE37" s="286"/>
    </row>
    <row r="38" spans="1:31" s="150" customFormat="1" x14ac:dyDescent="0.25">
      <c r="A38" s="247">
        <v>24</v>
      </c>
      <c r="B38" s="248"/>
      <c r="C38" s="248" t="s">
        <v>34</v>
      </c>
      <c r="D38" s="260" t="s">
        <v>945</v>
      </c>
      <c r="E38" s="258"/>
      <c r="F38" s="248" t="s">
        <v>959</v>
      </c>
      <c r="G38" s="248" t="s">
        <v>924</v>
      </c>
      <c r="H38" s="248" t="s">
        <v>932</v>
      </c>
      <c r="I38" s="248" t="s">
        <v>960</v>
      </c>
      <c r="J38" s="248" t="s">
        <v>927</v>
      </c>
      <c r="K38" s="260" t="s">
        <v>961</v>
      </c>
      <c r="L38" s="248" t="s">
        <v>932</v>
      </c>
      <c r="M38" s="248" t="s">
        <v>962</v>
      </c>
      <c r="N38" s="248" t="s">
        <v>963</v>
      </c>
      <c r="O38" s="248"/>
      <c r="P38" s="247"/>
      <c r="Q38" s="247"/>
      <c r="R38" s="247"/>
      <c r="S38" s="247"/>
      <c r="T38" s="216">
        <v>12</v>
      </c>
      <c r="U38" s="216"/>
      <c r="V38" s="216">
        <v>0</v>
      </c>
      <c r="W38" s="226"/>
      <c r="X38" s="226"/>
      <c r="Y38" s="566"/>
      <c r="Z38" s="567"/>
      <c r="AA38" s="567"/>
      <c r="AB38" s="567"/>
      <c r="AC38" s="567"/>
      <c r="AE38" s="286"/>
    </row>
    <row r="39" spans="1:31" x14ac:dyDescent="0.25">
      <c r="A39" s="244">
        <v>24</v>
      </c>
      <c r="B39" s="242"/>
      <c r="C39" s="243" t="s">
        <v>36</v>
      </c>
      <c r="D39" s="2" t="s">
        <v>37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4"/>
      <c r="P39" s="103">
        <v>0</v>
      </c>
      <c r="Q39" s="103">
        <v>0</v>
      </c>
      <c r="R39" s="105">
        <v>0</v>
      </c>
      <c r="S39" s="103">
        <v>0</v>
      </c>
      <c r="T39" s="103">
        <v>0</v>
      </c>
      <c r="U39" s="103">
        <v>0</v>
      </c>
      <c r="V39" s="103">
        <v>0</v>
      </c>
      <c r="W39" s="386"/>
      <c r="X39" s="386"/>
      <c r="Y39" s="570"/>
      <c r="Z39" s="565"/>
      <c r="AA39" s="565"/>
      <c r="AB39" s="565"/>
      <c r="AC39" s="565"/>
      <c r="AE39" s="293">
        <f t="shared" si="2"/>
        <v>0</v>
      </c>
    </row>
    <row r="40" spans="1:31" x14ac:dyDescent="0.25">
      <c r="A40" s="244">
        <v>24</v>
      </c>
      <c r="B40" s="242"/>
      <c r="C40" s="243" t="s">
        <v>38</v>
      </c>
      <c r="D40" s="2" t="s">
        <v>39</v>
      </c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4"/>
      <c r="P40" s="103">
        <v>15</v>
      </c>
      <c r="Q40" s="103">
        <v>15</v>
      </c>
      <c r="R40" s="103">
        <v>2</v>
      </c>
      <c r="S40" s="103">
        <v>9</v>
      </c>
      <c r="T40" s="103">
        <f>SUM(T41)</f>
        <v>8</v>
      </c>
      <c r="U40" s="103">
        <f>SUM(U41)</f>
        <v>6</v>
      </c>
      <c r="V40" s="103">
        <f>SUM(V41)</f>
        <v>8</v>
      </c>
      <c r="W40" s="103">
        <f t="shared" ref="W40:X40" si="14">SUM(W41)</f>
        <v>8</v>
      </c>
      <c r="X40" s="103">
        <f t="shared" si="14"/>
        <v>8</v>
      </c>
      <c r="Y40" s="568"/>
      <c r="Z40" s="565"/>
      <c r="AA40" s="565"/>
      <c r="AB40" s="565"/>
      <c r="AC40" s="565"/>
      <c r="AE40" s="293">
        <f t="shared" si="2"/>
        <v>-1</v>
      </c>
    </row>
    <row r="41" spans="1:31" s="150" customFormat="1" x14ac:dyDescent="0.25">
      <c r="A41" s="259">
        <v>24</v>
      </c>
      <c r="B41" s="260"/>
      <c r="C41" s="260" t="s">
        <v>38</v>
      </c>
      <c r="D41" s="260" t="s">
        <v>39</v>
      </c>
      <c r="E41" s="260"/>
      <c r="F41" s="260" t="s">
        <v>941</v>
      </c>
      <c r="G41" s="260" t="s">
        <v>924</v>
      </c>
      <c r="H41" s="260" t="s">
        <v>932</v>
      </c>
      <c r="I41" s="260" t="s">
        <v>926</v>
      </c>
      <c r="J41" s="260" t="s">
        <v>927</v>
      </c>
      <c r="K41" s="260" t="s">
        <v>942</v>
      </c>
      <c r="L41" s="260" t="s">
        <v>932</v>
      </c>
      <c r="M41" s="260" t="s">
        <v>943</v>
      </c>
      <c r="N41" s="260" t="s">
        <v>944</v>
      </c>
      <c r="O41" s="260"/>
      <c r="P41" s="259"/>
      <c r="Q41" s="259"/>
      <c r="R41" s="259"/>
      <c r="S41" s="259"/>
      <c r="T41" s="205">
        <v>8</v>
      </c>
      <c r="U41" s="205">
        <v>6</v>
      </c>
      <c r="V41" s="205">
        <v>8</v>
      </c>
      <c r="W41" s="229">
        <v>8</v>
      </c>
      <c r="X41" s="229">
        <v>8</v>
      </c>
      <c r="Y41" s="569"/>
      <c r="Z41" s="567"/>
      <c r="AA41" s="567"/>
      <c r="AB41" s="567"/>
      <c r="AC41" s="567"/>
      <c r="AE41" s="286"/>
    </row>
    <row r="42" spans="1:31" x14ac:dyDescent="0.25">
      <c r="A42" s="244">
        <v>24</v>
      </c>
      <c r="B42" s="242"/>
      <c r="C42" s="243" t="s">
        <v>40</v>
      </c>
      <c r="D42" s="2" t="s">
        <v>41</v>
      </c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"/>
      <c r="P42" s="105">
        <v>40</v>
      </c>
      <c r="Q42" s="105">
        <v>40</v>
      </c>
      <c r="R42" s="105">
        <v>4</v>
      </c>
      <c r="S42" s="105">
        <v>20</v>
      </c>
      <c r="T42" s="105">
        <f>SUM(T43:T44)</f>
        <v>27</v>
      </c>
      <c r="U42" s="105">
        <f>SUM(U43:U44)</f>
        <v>4</v>
      </c>
      <c r="V42" s="105">
        <f>SUM(V43:V44)</f>
        <v>10</v>
      </c>
      <c r="W42" s="105">
        <f t="shared" ref="W42:X42" si="15">SUM(W43:W44)</f>
        <v>19</v>
      </c>
      <c r="X42" s="105">
        <f t="shared" si="15"/>
        <v>19</v>
      </c>
      <c r="Y42" s="564"/>
      <c r="Z42" s="565"/>
      <c r="AA42" s="565"/>
      <c r="AB42" s="565"/>
      <c r="AC42" s="565"/>
      <c r="AE42" s="293">
        <f t="shared" si="2"/>
        <v>-10</v>
      </c>
    </row>
    <row r="43" spans="1:31" s="150" customFormat="1" x14ac:dyDescent="0.25">
      <c r="A43" s="247">
        <v>24</v>
      </c>
      <c r="B43" s="248"/>
      <c r="C43" s="248" t="s">
        <v>40</v>
      </c>
      <c r="D43" s="260" t="s">
        <v>41</v>
      </c>
      <c r="E43" s="258"/>
      <c r="F43" s="248" t="s">
        <v>955</v>
      </c>
      <c r="G43" s="248" t="s">
        <v>924</v>
      </c>
      <c r="H43" s="248" t="s">
        <v>956</v>
      </c>
      <c r="I43" s="248" t="s">
        <v>926</v>
      </c>
      <c r="J43" s="248" t="s">
        <v>927</v>
      </c>
      <c r="K43" s="248" t="s">
        <v>952</v>
      </c>
      <c r="L43" s="248" t="s">
        <v>956</v>
      </c>
      <c r="M43" s="248" t="s">
        <v>957</v>
      </c>
      <c r="N43" s="248" t="s">
        <v>958</v>
      </c>
      <c r="O43" s="248"/>
      <c r="P43" s="247"/>
      <c r="Q43" s="247"/>
      <c r="R43" s="247"/>
      <c r="S43" s="247"/>
      <c r="T43" s="216">
        <v>10</v>
      </c>
      <c r="U43" s="216">
        <v>4</v>
      </c>
      <c r="V43" s="216">
        <v>10</v>
      </c>
      <c r="W43" s="226">
        <v>10</v>
      </c>
      <c r="X43" s="226">
        <v>10</v>
      </c>
      <c r="Y43" s="566"/>
      <c r="Z43" s="567"/>
      <c r="AA43" s="567"/>
      <c r="AB43" s="567"/>
      <c r="AC43" s="567"/>
      <c r="AE43" s="286"/>
    </row>
    <row r="44" spans="1:31" s="150" customFormat="1" x14ac:dyDescent="0.25">
      <c r="A44" s="247">
        <v>24</v>
      </c>
      <c r="B44" s="248"/>
      <c r="C44" s="248" t="s">
        <v>40</v>
      </c>
      <c r="D44" s="260" t="s">
        <v>41</v>
      </c>
      <c r="E44" s="258"/>
      <c r="F44" s="248" t="s">
        <v>923</v>
      </c>
      <c r="G44" s="248" t="s">
        <v>924</v>
      </c>
      <c r="H44" s="248" t="s">
        <v>925</v>
      </c>
      <c r="I44" s="248" t="s">
        <v>926</v>
      </c>
      <c r="J44" s="248" t="s">
        <v>927</v>
      </c>
      <c r="K44" s="248" t="s">
        <v>928</v>
      </c>
      <c r="L44" s="248" t="s">
        <v>925</v>
      </c>
      <c r="M44" s="248" t="s">
        <v>929</v>
      </c>
      <c r="N44" s="248" t="s">
        <v>930</v>
      </c>
      <c r="O44" s="248"/>
      <c r="P44" s="247"/>
      <c r="Q44" s="247"/>
      <c r="R44" s="247"/>
      <c r="S44" s="247"/>
      <c r="T44" s="216">
        <v>17</v>
      </c>
      <c r="U44" s="216"/>
      <c r="V44" s="216">
        <v>0</v>
      </c>
      <c r="W44" s="226">
        <v>9</v>
      </c>
      <c r="X44" s="226">
        <v>9</v>
      </c>
      <c r="Y44" s="566"/>
      <c r="Z44" s="567"/>
      <c r="AA44" s="567"/>
      <c r="AB44" s="567"/>
      <c r="AC44" s="567"/>
      <c r="AE44" s="286"/>
    </row>
    <row r="45" spans="1:31" x14ac:dyDescent="0.25">
      <c r="A45" s="244">
        <v>24</v>
      </c>
      <c r="B45" s="242"/>
      <c r="C45" s="12" t="s">
        <v>42</v>
      </c>
      <c r="D45" s="13" t="s">
        <v>43</v>
      </c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"/>
      <c r="P45" s="105">
        <v>27</v>
      </c>
      <c r="Q45" s="105">
        <v>27</v>
      </c>
      <c r="R45" s="105">
        <v>0</v>
      </c>
      <c r="S45" s="105">
        <v>0</v>
      </c>
      <c r="T45" s="105">
        <f>SUM(T46)</f>
        <v>10</v>
      </c>
      <c r="U45" s="105">
        <f>SUM(U46)</f>
        <v>0</v>
      </c>
      <c r="V45" s="105">
        <f>SUM(V46)</f>
        <v>10</v>
      </c>
      <c r="W45" s="105">
        <f t="shared" ref="W45:X45" si="16">SUM(W46)</f>
        <v>10</v>
      </c>
      <c r="X45" s="105">
        <f t="shared" si="16"/>
        <v>10</v>
      </c>
      <c r="Y45" s="564"/>
      <c r="Z45" s="565"/>
      <c r="AA45" s="565"/>
      <c r="AB45" s="565"/>
      <c r="AC45" s="565"/>
      <c r="AE45" s="296">
        <f t="shared" si="2"/>
        <v>10</v>
      </c>
    </row>
    <row r="46" spans="1:31" s="150" customFormat="1" x14ac:dyDescent="0.25">
      <c r="A46" s="268">
        <v>24</v>
      </c>
      <c r="B46" s="231" t="s">
        <v>1204</v>
      </c>
      <c r="C46" s="272" t="s">
        <v>42</v>
      </c>
      <c r="D46" s="282" t="s">
        <v>43</v>
      </c>
      <c r="E46" s="258"/>
      <c r="F46" s="248" t="s">
        <v>950</v>
      </c>
      <c r="G46" s="248" t="s">
        <v>924</v>
      </c>
      <c r="H46" s="248" t="s">
        <v>951</v>
      </c>
      <c r="I46" s="248" t="s">
        <v>926</v>
      </c>
      <c r="J46" s="248" t="s">
        <v>927</v>
      </c>
      <c r="K46" s="260" t="s">
        <v>952</v>
      </c>
      <c r="L46" s="248" t="s">
        <v>951</v>
      </c>
      <c r="M46" s="248" t="s">
        <v>953</v>
      </c>
      <c r="N46" s="248" t="s">
        <v>954</v>
      </c>
      <c r="O46" s="248"/>
      <c r="P46" s="247"/>
      <c r="Q46" s="247"/>
      <c r="R46" s="247"/>
      <c r="S46" s="247"/>
      <c r="T46" s="216">
        <v>10</v>
      </c>
      <c r="U46" s="216"/>
      <c r="V46" s="216">
        <v>10</v>
      </c>
      <c r="W46" s="226">
        <v>10</v>
      </c>
      <c r="X46" s="226">
        <v>10</v>
      </c>
      <c r="Y46" s="566"/>
      <c r="Z46" s="567"/>
      <c r="AA46" s="567"/>
      <c r="AB46" s="567"/>
      <c r="AC46" s="567"/>
      <c r="AE46" s="286"/>
    </row>
    <row r="47" spans="1:31" x14ac:dyDescent="0.25">
      <c r="A47" s="244">
        <v>24</v>
      </c>
      <c r="B47" s="242"/>
      <c r="C47" s="243" t="s">
        <v>44</v>
      </c>
      <c r="D47" s="2" t="s">
        <v>45</v>
      </c>
      <c r="E47" s="243"/>
      <c r="F47" s="237"/>
      <c r="G47" s="237"/>
      <c r="H47" s="237"/>
      <c r="I47" s="237"/>
      <c r="J47" s="237"/>
      <c r="K47" s="237"/>
      <c r="L47" s="237"/>
      <c r="M47" s="237"/>
      <c r="N47" s="237"/>
      <c r="O47" s="2"/>
      <c r="P47" s="103">
        <v>0</v>
      </c>
      <c r="Q47" s="103">
        <v>0</v>
      </c>
      <c r="R47" s="105">
        <v>0</v>
      </c>
      <c r="S47" s="103">
        <v>0</v>
      </c>
      <c r="T47" s="105"/>
      <c r="U47" s="105"/>
      <c r="V47" s="103"/>
      <c r="W47" s="111"/>
      <c r="X47" s="111"/>
      <c r="Y47" s="564"/>
      <c r="Z47" s="565"/>
      <c r="AA47" s="565"/>
      <c r="AB47" s="565"/>
      <c r="AC47" s="565"/>
      <c r="AE47" s="293">
        <f t="shared" si="2"/>
        <v>0</v>
      </c>
    </row>
    <row r="48" spans="1:31" x14ac:dyDescent="0.25">
      <c r="A48" s="244">
        <v>24</v>
      </c>
      <c r="B48" s="242"/>
      <c r="C48" s="243" t="s">
        <v>46</v>
      </c>
      <c r="D48" s="2" t="s">
        <v>47</v>
      </c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4"/>
      <c r="P48" s="103">
        <v>30</v>
      </c>
      <c r="Q48" s="103">
        <v>30</v>
      </c>
      <c r="R48" s="105">
        <v>0</v>
      </c>
      <c r="S48" s="103">
        <v>10</v>
      </c>
      <c r="T48" s="103">
        <f>SUM(T49:T50)</f>
        <v>24</v>
      </c>
      <c r="U48" s="103">
        <f>SUM(U49:U50)</f>
        <v>9</v>
      </c>
      <c r="V48" s="103">
        <f>SUM(V49:V50)</f>
        <v>18</v>
      </c>
      <c r="W48" s="103">
        <f t="shared" ref="W48:X48" si="17">SUM(W49:W50)</f>
        <v>24</v>
      </c>
      <c r="X48" s="103">
        <f t="shared" si="17"/>
        <v>24</v>
      </c>
      <c r="Y48" s="570"/>
      <c r="Z48" s="565"/>
      <c r="AA48" s="565"/>
      <c r="AB48" s="565"/>
      <c r="AC48" s="565"/>
      <c r="AE48" s="296">
        <f t="shared" si="2"/>
        <v>8</v>
      </c>
    </row>
    <row r="49" spans="1:31" s="150" customFormat="1" x14ac:dyDescent="0.25">
      <c r="A49" s="247">
        <v>24</v>
      </c>
      <c r="B49" s="248"/>
      <c r="C49" s="248" t="s">
        <v>46</v>
      </c>
      <c r="D49" s="260" t="s">
        <v>47</v>
      </c>
      <c r="E49" s="260"/>
      <c r="F49" s="248" t="s">
        <v>936</v>
      </c>
      <c r="G49" s="248" t="s">
        <v>924</v>
      </c>
      <c r="H49" s="248" t="s">
        <v>937</v>
      </c>
      <c r="I49" s="248" t="s">
        <v>926</v>
      </c>
      <c r="J49" s="248" t="s">
        <v>964</v>
      </c>
      <c r="K49" s="248" t="s">
        <v>938</v>
      </c>
      <c r="L49" s="248" t="s">
        <v>937</v>
      </c>
      <c r="M49" s="248" t="s">
        <v>939</v>
      </c>
      <c r="N49" s="248" t="s">
        <v>940</v>
      </c>
      <c r="O49" s="248"/>
      <c r="P49" s="247"/>
      <c r="Q49" s="247"/>
      <c r="R49" s="247"/>
      <c r="S49" s="247"/>
      <c r="T49" s="205">
        <v>9</v>
      </c>
      <c r="U49" s="205">
        <v>9</v>
      </c>
      <c r="V49" s="205">
        <v>9</v>
      </c>
      <c r="W49" s="387">
        <v>9</v>
      </c>
      <c r="X49" s="387">
        <v>9</v>
      </c>
      <c r="Y49" s="571"/>
      <c r="Z49" s="567"/>
      <c r="AA49" s="567"/>
      <c r="AB49" s="567"/>
      <c r="AC49" s="567"/>
      <c r="AE49" s="286"/>
    </row>
    <row r="50" spans="1:31" s="150" customFormat="1" x14ac:dyDescent="0.25">
      <c r="A50" s="247">
        <v>24</v>
      </c>
      <c r="B50" s="248"/>
      <c r="C50" s="248" t="s">
        <v>46</v>
      </c>
      <c r="D50" s="260" t="s">
        <v>47</v>
      </c>
      <c r="E50" s="260"/>
      <c r="F50" s="248" t="s">
        <v>923</v>
      </c>
      <c r="G50" s="248" t="s">
        <v>924</v>
      </c>
      <c r="H50" s="248" t="s">
        <v>925</v>
      </c>
      <c r="I50" s="248" t="s">
        <v>926</v>
      </c>
      <c r="J50" s="248" t="s">
        <v>927</v>
      </c>
      <c r="K50" s="248" t="s">
        <v>928</v>
      </c>
      <c r="L50" s="248" t="s">
        <v>925</v>
      </c>
      <c r="M50" s="248" t="s">
        <v>929</v>
      </c>
      <c r="N50" s="248" t="s">
        <v>930</v>
      </c>
      <c r="O50" s="248"/>
      <c r="P50" s="247"/>
      <c r="Q50" s="247"/>
      <c r="R50" s="247"/>
      <c r="S50" s="247"/>
      <c r="T50" s="205">
        <v>15</v>
      </c>
      <c r="U50" s="205"/>
      <c r="V50" s="205">
        <v>9</v>
      </c>
      <c r="W50" s="387">
        <v>15</v>
      </c>
      <c r="X50" s="387">
        <v>15</v>
      </c>
      <c r="Y50" s="571"/>
      <c r="Z50" s="567"/>
      <c r="AA50" s="567"/>
      <c r="AB50" s="567"/>
      <c r="AC50" s="567"/>
      <c r="AE50" s="286"/>
    </row>
    <row r="51" spans="1:31" x14ac:dyDescent="0.25">
      <c r="A51" s="244">
        <v>24</v>
      </c>
      <c r="B51" s="242"/>
      <c r="C51" s="243" t="s">
        <v>48</v>
      </c>
      <c r="D51" s="2" t="s">
        <v>49</v>
      </c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"/>
      <c r="P51" s="105">
        <f>P52+P53</f>
        <v>0</v>
      </c>
      <c r="Q51" s="105">
        <f t="shared" ref="Q51:Y51" si="18">Q52+Q53</f>
        <v>0</v>
      </c>
      <c r="R51" s="105">
        <f t="shared" si="18"/>
        <v>0</v>
      </c>
      <c r="S51" s="105">
        <f t="shared" si="18"/>
        <v>0</v>
      </c>
      <c r="T51" s="105">
        <f>SUM(T52:T53)</f>
        <v>0</v>
      </c>
      <c r="U51" s="105">
        <f t="shared" si="18"/>
        <v>0</v>
      </c>
      <c r="V51" s="105">
        <f t="shared" si="18"/>
        <v>0</v>
      </c>
      <c r="W51" s="111">
        <f t="shared" ref="W51" si="19">W52+W53</f>
        <v>0</v>
      </c>
      <c r="X51" s="111">
        <f t="shared" si="18"/>
        <v>0</v>
      </c>
      <c r="Y51" s="564">
        <f t="shared" si="18"/>
        <v>0</v>
      </c>
      <c r="Z51" s="565"/>
      <c r="AA51" s="565"/>
      <c r="AB51" s="565"/>
      <c r="AC51" s="565"/>
      <c r="AE51" s="293">
        <f t="shared" si="2"/>
        <v>0</v>
      </c>
    </row>
    <row r="52" spans="1:31" ht="15" customHeight="1" x14ac:dyDescent="0.25">
      <c r="A52" s="232">
        <v>24</v>
      </c>
      <c r="B52" s="39"/>
      <c r="C52" s="233" t="s">
        <v>50</v>
      </c>
      <c r="D52" s="17" t="s">
        <v>51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6"/>
      <c r="P52" s="106">
        <v>0</v>
      </c>
      <c r="Q52" s="106">
        <v>0</v>
      </c>
      <c r="R52" s="112">
        <v>0</v>
      </c>
      <c r="S52" s="106">
        <v>0</v>
      </c>
      <c r="T52" s="106"/>
      <c r="U52" s="106"/>
      <c r="V52" s="106"/>
      <c r="W52" s="106"/>
      <c r="X52" s="106"/>
      <c r="Y52" s="572"/>
      <c r="Z52" s="573"/>
      <c r="AA52" s="573"/>
      <c r="AB52" s="573"/>
      <c r="AC52" s="573"/>
      <c r="AE52" s="294">
        <f t="shared" si="2"/>
        <v>0</v>
      </c>
    </row>
    <row r="53" spans="1:31" ht="15" customHeight="1" x14ac:dyDescent="0.25">
      <c r="A53" s="232">
        <v>24</v>
      </c>
      <c r="B53" s="39"/>
      <c r="C53" s="233" t="s">
        <v>52</v>
      </c>
      <c r="D53" s="17" t="s">
        <v>53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6"/>
      <c r="P53" s="106">
        <v>0</v>
      </c>
      <c r="Q53" s="106">
        <v>0</v>
      </c>
      <c r="R53" s="112">
        <v>0</v>
      </c>
      <c r="S53" s="106">
        <v>0</v>
      </c>
      <c r="T53" s="106"/>
      <c r="U53" s="106"/>
      <c r="V53" s="106"/>
      <c r="W53" s="106"/>
      <c r="X53" s="106"/>
      <c r="Y53" s="572"/>
      <c r="Z53" s="573"/>
      <c r="AA53" s="573"/>
      <c r="AB53" s="573"/>
      <c r="AC53" s="573"/>
      <c r="AE53" s="294">
        <f t="shared" si="2"/>
        <v>0</v>
      </c>
    </row>
    <row r="54" spans="1:31" x14ac:dyDescent="0.25">
      <c r="A54" s="244">
        <v>24</v>
      </c>
      <c r="B54" s="220"/>
      <c r="C54" s="243" t="s">
        <v>54</v>
      </c>
      <c r="D54" s="2" t="s">
        <v>55</v>
      </c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4"/>
      <c r="P54" s="103">
        <v>0</v>
      </c>
      <c r="Q54" s="103">
        <v>0</v>
      </c>
      <c r="R54" s="105">
        <v>0</v>
      </c>
      <c r="S54" s="103">
        <v>0</v>
      </c>
      <c r="T54" s="103"/>
      <c r="U54" s="103"/>
      <c r="V54" s="103"/>
      <c r="W54" s="385"/>
      <c r="X54" s="385"/>
      <c r="Y54" s="568"/>
      <c r="Z54" s="565"/>
      <c r="AA54" s="565"/>
      <c r="AB54" s="565"/>
      <c r="AC54" s="565"/>
      <c r="AE54" s="293">
        <f t="shared" si="2"/>
        <v>0</v>
      </c>
    </row>
    <row r="55" spans="1:31" x14ac:dyDescent="0.25">
      <c r="A55" s="244">
        <v>24</v>
      </c>
      <c r="B55" s="220"/>
      <c r="C55" s="243" t="s">
        <v>56</v>
      </c>
      <c r="D55" s="2" t="s">
        <v>57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  <c r="P55" s="105">
        <v>11</v>
      </c>
      <c r="Q55" s="105">
        <v>11</v>
      </c>
      <c r="R55" s="105">
        <v>6</v>
      </c>
      <c r="S55" s="105">
        <v>8</v>
      </c>
      <c r="T55" s="105">
        <f>SUM(T56)</f>
        <v>12</v>
      </c>
      <c r="U55" s="105">
        <f>SUM(U56)</f>
        <v>0</v>
      </c>
      <c r="V55" s="105">
        <f>SUM(V56)</f>
        <v>0</v>
      </c>
      <c r="W55" s="111"/>
      <c r="X55" s="111"/>
      <c r="Y55" s="564"/>
      <c r="Z55" s="565"/>
      <c r="AA55" s="565"/>
      <c r="AB55" s="565"/>
      <c r="AC55" s="565"/>
      <c r="AE55" s="293">
        <f t="shared" si="2"/>
        <v>-8</v>
      </c>
    </row>
    <row r="56" spans="1:31" s="150" customFormat="1" x14ac:dyDescent="0.25">
      <c r="A56" s="247">
        <v>24</v>
      </c>
      <c r="B56" s="248"/>
      <c r="C56" s="248" t="s">
        <v>56</v>
      </c>
      <c r="D56" s="260" t="s">
        <v>57</v>
      </c>
      <c r="E56" s="250"/>
      <c r="F56" s="248" t="s">
        <v>959</v>
      </c>
      <c r="G56" s="248" t="s">
        <v>924</v>
      </c>
      <c r="H56" s="248" t="s">
        <v>932</v>
      </c>
      <c r="I56" s="248" t="s">
        <v>960</v>
      </c>
      <c r="J56" s="248" t="s">
        <v>927</v>
      </c>
      <c r="K56" s="248" t="s">
        <v>961</v>
      </c>
      <c r="L56" s="248" t="s">
        <v>932</v>
      </c>
      <c r="M56" s="248" t="s">
        <v>962</v>
      </c>
      <c r="N56" s="248" t="s">
        <v>963</v>
      </c>
      <c r="O56" s="248"/>
      <c r="P56" s="247"/>
      <c r="Q56" s="247"/>
      <c r="R56" s="247"/>
      <c r="S56" s="247"/>
      <c r="T56" s="216">
        <v>12</v>
      </c>
      <c r="U56" s="216"/>
      <c r="V56" s="216">
        <v>0</v>
      </c>
      <c r="W56" s="226"/>
      <c r="X56" s="226"/>
      <c r="Y56" s="566"/>
      <c r="Z56" s="567"/>
      <c r="AA56" s="567"/>
      <c r="AB56" s="567"/>
      <c r="AC56" s="567"/>
      <c r="AE56" s="286"/>
    </row>
    <row r="57" spans="1:31" x14ac:dyDescent="0.25">
      <c r="A57" s="244">
        <v>24</v>
      </c>
      <c r="B57" s="220"/>
      <c r="C57" s="243" t="s">
        <v>58</v>
      </c>
      <c r="D57" s="2" t="s">
        <v>59</v>
      </c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"/>
      <c r="P57" s="105">
        <v>0</v>
      </c>
      <c r="Q57" s="105">
        <v>0</v>
      </c>
      <c r="R57" s="105">
        <v>0</v>
      </c>
      <c r="S57" s="105">
        <v>0</v>
      </c>
      <c r="T57" s="105"/>
      <c r="U57" s="105"/>
      <c r="V57" s="105"/>
      <c r="W57" s="111"/>
      <c r="X57" s="111"/>
      <c r="Y57" s="564"/>
      <c r="Z57" s="565"/>
      <c r="AA57" s="565"/>
      <c r="AB57" s="565"/>
      <c r="AC57" s="565"/>
      <c r="AE57" s="293">
        <f t="shared" si="2"/>
        <v>0</v>
      </c>
    </row>
    <row r="58" spans="1:31" x14ac:dyDescent="0.25">
      <c r="A58" s="244">
        <v>24</v>
      </c>
      <c r="B58" s="242"/>
      <c r="C58" s="243" t="s">
        <v>60</v>
      </c>
      <c r="D58" s="2" t="s">
        <v>61</v>
      </c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4"/>
      <c r="P58" s="103">
        <v>10</v>
      </c>
      <c r="Q58" s="103">
        <v>10</v>
      </c>
      <c r="R58" s="105">
        <v>0</v>
      </c>
      <c r="S58" s="103">
        <v>0</v>
      </c>
      <c r="T58" s="103"/>
      <c r="U58" s="103"/>
      <c r="V58" s="103"/>
      <c r="W58" s="385"/>
      <c r="X58" s="385"/>
      <c r="Y58" s="568"/>
      <c r="Z58" s="565"/>
      <c r="AA58" s="565"/>
      <c r="AB58" s="565"/>
      <c r="AC58" s="565"/>
      <c r="AE58" s="293">
        <f t="shared" si="2"/>
        <v>0</v>
      </c>
    </row>
    <row r="59" spans="1:31" x14ac:dyDescent="0.25">
      <c r="A59" s="244">
        <v>24</v>
      </c>
      <c r="B59" s="242"/>
      <c r="C59" s="243" t="s">
        <v>62</v>
      </c>
      <c r="D59" s="2" t="s">
        <v>63</v>
      </c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"/>
      <c r="P59" s="105">
        <f>P60+P62+P66+P67+P68</f>
        <v>41</v>
      </c>
      <c r="Q59" s="105">
        <v>50</v>
      </c>
      <c r="R59" s="105">
        <f t="shared" ref="R59:Y59" si="20">R60+R62+R66+R67+R68</f>
        <v>2</v>
      </c>
      <c r="S59" s="105">
        <f t="shared" si="20"/>
        <v>7</v>
      </c>
      <c r="T59" s="105">
        <f>SUM(T60+T62+T66+T67+T68)</f>
        <v>45</v>
      </c>
      <c r="U59" s="105">
        <f t="shared" si="20"/>
        <v>6</v>
      </c>
      <c r="V59" s="105">
        <f t="shared" si="20"/>
        <v>36</v>
      </c>
      <c r="W59" s="111">
        <f t="shared" ref="W59" si="21">W60+W62+W66+W67+W68</f>
        <v>36</v>
      </c>
      <c r="X59" s="111">
        <f t="shared" si="20"/>
        <v>36</v>
      </c>
      <c r="Y59" s="564">
        <f t="shared" si="20"/>
        <v>0</v>
      </c>
      <c r="Z59" s="565"/>
      <c r="AA59" s="565"/>
      <c r="AB59" s="565"/>
      <c r="AC59" s="565"/>
      <c r="AE59" s="296">
        <f t="shared" si="2"/>
        <v>29</v>
      </c>
    </row>
    <row r="60" spans="1:31" ht="15" customHeight="1" x14ac:dyDescent="0.25">
      <c r="A60" s="232">
        <v>24</v>
      </c>
      <c r="B60" s="146"/>
      <c r="C60" s="233" t="s">
        <v>836</v>
      </c>
      <c r="D60" s="17" t="s">
        <v>64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8"/>
      <c r="P60" s="110">
        <v>0</v>
      </c>
      <c r="Q60" s="110">
        <v>0</v>
      </c>
      <c r="R60" s="110">
        <v>0</v>
      </c>
      <c r="S60" s="110">
        <v>0</v>
      </c>
      <c r="T60" s="110">
        <f>SUM(T61)</f>
        <v>10</v>
      </c>
      <c r="U60" s="110">
        <f t="shared" ref="U60:X60" si="22">SUM(U61)</f>
        <v>5</v>
      </c>
      <c r="V60" s="110">
        <f t="shared" si="22"/>
        <v>10</v>
      </c>
      <c r="W60" s="110">
        <f t="shared" si="22"/>
        <v>10</v>
      </c>
      <c r="X60" s="110">
        <f t="shared" si="22"/>
        <v>10</v>
      </c>
      <c r="Y60" s="574"/>
      <c r="Z60" s="573"/>
      <c r="AA60" s="573"/>
      <c r="AB60" s="573"/>
      <c r="AC60" s="573"/>
      <c r="AE60" s="297">
        <f t="shared" si="2"/>
        <v>10</v>
      </c>
    </row>
    <row r="61" spans="1:31" s="150" customFormat="1" ht="15" customHeight="1" x14ac:dyDescent="0.25">
      <c r="A61" s="247">
        <v>24</v>
      </c>
      <c r="B61" s="248"/>
      <c r="C61" s="248" t="s">
        <v>967</v>
      </c>
      <c r="D61" s="260" t="s">
        <v>968</v>
      </c>
      <c r="E61" s="260"/>
      <c r="F61" s="248" t="s">
        <v>969</v>
      </c>
      <c r="G61" s="248" t="s">
        <v>924</v>
      </c>
      <c r="H61" s="248" t="s">
        <v>932</v>
      </c>
      <c r="I61" s="248" t="s">
        <v>926</v>
      </c>
      <c r="J61" s="248" t="s">
        <v>927</v>
      </c>
      <c r="K61" s="248" t="s">
        <v>970</v>
      </c>
      <c r="L61" s="248" t="s">
        <v>932</v>
      </c>
      <c r="M61" s="248" t="s">
        <v>971</v>
      </c>
      <c r="N61" s="248" t="s">
        <v>972</v>
      </c>
      <c r="O61" s="248"/>
      <c r="P61" s="247"/>
      <c r="Q61" s="247"/>
      <c r="R61" s="247"/>
      <c r="S61" s="247"/>
      <c r="T61" s="229">
        <v>10</v>
      </c>
      <c r="U61" s="229">
        <v>5</v>
      </c>
      <c r="V61" s="229">
        <v>10</v>
      </c>
      <c r="W61" s="229">
        <v>10</v>
      </c>
      <c r="X61" s="229">
        <v>10</v>
      </c>
      <c r="Y61" s="575"/>
      <c r="Z61" s="567"/>
      <c r="AA61" s="567"/>
      <c r="AB61" s="567"/>
      <c r="AC61" s="567"/>
      <c r="AE61" s="286"/>
    </row>
    <row r="62" spans="1:31" ht="15" customHeight="1" x14ac:dyDescent="0.25">
      <c r="A62" s="232">
        <v>24</v>
      </c>
      <c r="B62" s="146"/>
      <c r="C62" s="233" t="s">
        <v>65</v>
      </c>
      <c r="D62" s="17" t="s">
        <v>66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6"/>
      <c r="P62" s="106">
        <v>41</v>
      </c>
      <c r="Q62" s="106">
        <v>50</v>
      </c>
      <c r="R62" s="106">
        <v>2</v>
      </c>
      <c r="S62" s="106">
        <v>7</v>
      </c>
      <c r="T62" s="106">
        <f>SUM(T63:T65)</f>
        <v>35</v>
      </c>
      <c r="U62" s="106">
        <f t="shared" ref="U62:X62" si="23">SUM(U63:U65)</f>
        <v>1</v>
      </c>
      <c r="V62" s="106">
        <f t="shared" si="23"/>
        <v>26</v>
      </c>
      <c r="W62" s="106">
        <f t="shared" ref="W62" si="24">SUM(W63:W65)</f>
        <v>26</v>
      </c>
      <c r="X62" s="106">
        <f t="shared" si="23"/>
        <v>26</v>
      </c>
      <c r="Y62" s="572"/>
      <c r="Z62" s="573"/>
      <c r="AA62" s="573"/>
      <c r="AB62" s="573"/>
      <c r="AC62" s="573"/>
      <c r="AE62" s="297">
        <f t="shared" si="2"/>
        <v>19</v>
      </c>
    </row>
    <row r="63" spans="1:31" s="150" customFormat="1" ht="15" customHeight="1" x14ac:dyDescent="0.25">
      <c r="A63" s="247">
        <v>24</v>
      </c>
      <c r="B63" s="248"/>
      <c r="C63" s="248" t="s">
        <v>65</v>
      </c>
      <c r="D63" s="260" t="s">
        <v>66</v>
      </c>
      <c r="E63" s="258"/>
      <c r="F63" s="248" t="s">
        <v>955</v>
      </c>
      <c r="G63" s="248" t="s">
        <v>924</v>
      </c>
      <c r="H63" s="248" t="s">
        <v>956</v>
      </c>
      <c r="I63" s="248" t="s">
        <v>926</v>
      </c>
      <c r="J63" s="248" t="s">
        <v>927</v>
      </c>
      <c r="K63" s="248" t="s">
        <v>952</v>
      </c>
      <c r="L63" s="248" t="s">
        <v>956</v>
      </c>
      <c r="M63" s="248" t="s">
        <v>957</v>
      </c>
      <c r="N63" s="248" t="s">
        <v>958</v>
      </c>
      <c r="O63" s="248"/>
      <c r="P63" s="247"/>
      <c r="Q63" s="247"/>
      <c r="R63" s="247"/>
      <c r="S63" s="247"/>
      <c r="T63" s="226">
        <v>10</v>
      </c>
      <c r="U63" s="226">
        <v>1</v>
      </c>
      <c r="V63" s="226">
        <v>7</v>
      </c>
      <c r="W63" s="226">
        <v>7</v>
      </c>
      <c r="X63" s="226">
        <v>7</v>
      </c>
      <c r="Y63" s="576"/>
      <c r="Z63" s="567"/>
      <c r="AA63" s="567"/>
      <c r="AB63" s="567"/>
      <c r="AC63" s="567"/>
      <c r="AE63" s="286"/>
    </row>
    <row r="64" spans="1:31" s="150" customFormat="1" ht="15" customHeight="1" x14ac:dyDescent="0.25">
      <c r="A64" s="247">
        <v>24</v>
      </c>
      <c r="B64" s="248"/>
      <c r="C64" s="248" t="s">
        <v>65</v>
      </c>
      <c r="D64" s="260" t="s">
        <v>66</v>
      </c>
      <c r="E64" s="258"/>
      <c r="F64" s="248" t="s">
        <v>923</v>
      </c>
      <c r="G64" s="248" t="s">
        <v>924</v>
      </c>
      <c r="H64" s="248" t="s">
        <v>925</v>
      </c>
      <c r="I64" s="248" t="s">
        <v>926</v>
      </c>
      <c r="J64" s="248" t="s">
        <v>927</v>
      </c>
      <c r="K64" s="248" t="s">
        <v>928</v>
      </c>
      <c r="L64" s="248" t="s">
        <v>925</v>
      </c>
      <c r="M64" s="248" t="s">
        <v>929</v>
      </c>
      <c r="N64" s="248" t="s">
        <v>930</v>
      </c>
      <c r="O64" s="248"/>
      <c r="P64" s="247"/>
      <c r="Q64" s="247"/>
      <c r="R64" s="247"/>
      <c r="S64" s="247"/>
      <c r="T64" s="226">
        <v>15</v>
      </c>
      <c r="U64" s="226"/>
      <c r="V64" s="226">
        <v>9</v>
      </c>
      <c r="W64" s="226">
        <v>9</v>
      </c>
      <c r="X64" s="226">
        <v>9</v>
      </c>
      <c r="Y64" s="576"/>
      <c r="Z64" s="567"/>
      <c r="AA64" s="567"/>
      <c r="AB64" s="567"/>
      <c r="AC64" s="567"/>
      <c r="AE64" s="286"/>
    </row>
    <row r="65" spans="1:31" s="150" customFormat="1" ht="15" customHeight="1" x14ac:dyDescent="0.25">
      <c r="A65" s="247">
        <v>24</v>
      </c>
      <c r="B65" s="248"/>
      <c r="C65" s="248" t="s">
        <v>65</v>
      </c>
      <c r="D65" s="224" t="s">
        <v>66</v>
      </c>
      <c r="E65" s="258"/>
      <c r="F65" s="248" t="s">
        <v>950</v>
      </c>
      <c r="G65" s="248" t="s">
        <v>924</v>
      </c>
      <c r="H65" s="248" t="s">
        <v>951</v>
      </c>
      <c r="I65" s="248" t="s">
        <v>926</v>
      </c>
      <c r="J65" s="248" t="s">
        <v>927</v>
      </c>
      <c r="K65" s="260" t="s">
        <v>952</v>
      </c>
      <c r="L65" s="248" t="s">
        <v>951</v>
      </c>
      <c r="M65" s="248" t="s">
        <v>953</v>
      </c>
      <c r="N65" s="248" t="s">
        <v>954</v>
      </c>
      <c r="O65" s="225"/>
      <c r="P65" s="247"/>
      <c r="Q65" s="247"/>
      <c r="R65" s="247"/>
      <c r="S65" s="247"/>
      <c r="T65" s="226">
        <v>10</v>
      </c>
      <c r="U65" s="226"/>
      <c r="V65" s="226">
        <v>10</v>
      </c>
      <c r="W65" s="226">
        <v>10</v>
      </c>
      <c r="X65" s="226">
        <v>10</v>
      </c>
      <c r="Y65" s="576"/>
      <c r="Z65" s="567"/>
      <c r="AA65" s="567"/>
      <c r="AB65" s="567"/>
      <c r="AC65" s="567"/>
      <c r="AE65" s="286"/>
    </row>
    <row r="66" spans="1:31" ht="15" customHeight="1" x14ac:dyDescent="0.25">
      <c r="A66" s="232">
        <v>24</v>
      </c>
      <c r="B66" s="146"/>
      <c r="C66" s="233" t="s">
        <v>67</v>
      </c>
      <c r="D66" s="17" t="s">
        <v>68</v>
      </c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17"/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572"/>
      <c r="Z66" s="573"/>
      <c r="AA66" s="573"/>
      <c r="AB66" s="573"/>
      <c r="AC66" s="573"/>
      <c r="AE66" s="294">
        <f t="shared" si="2"/>
        <v>0</v>
      </c>
    </row>
    <row r="67" spans="1:31" ht="15" customHeight="1" x14ac:dyDescent="0.25">
      <c r="A67" s="232">
        <v>24</v>
      </c>
      <c r="B67" s="146"/>
      <c r="C67" s="147" t="s">
        <v>69</v>
      </c>
      <c r="D67" s="148" t="s">
        <v>70</v>
      </c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17"/>
      <c r="P67" s="106">
        <v>0</v>
      </c>
      <c r="Q67" s="106">
        <v>0</v>
      </c>
      <c r="R67" s="106">
        <v>0</v>
      </c>
      <c r="S67" s="106">
        <v>0</v>
      </c>
      <c r="T67" s="106"/>
      <c r="U67" s="106"/>
      <c r="V67" s="106"/>
      <c r="W67" s="106"/>
      <c r="X67" s="106"/>
      <c r="Y67" s="572"/>
      <c r="Z67" s="573"/>
      <c r="AA67" s="573"/>
      <c r="AB67" s="573"/>
      <c r="AC67" s="573"/>
      <c r="AE67" s="294">
        <f t="shared" si="2"/>
        <v>0</v>
      </c>
    </row>
    <row r="68" spans="1:31" ht="15" customHeight="1" x14ac:dyDescent="0.25">
      <c r="A68" s="232">
        <v>24</v>
      </c>
      <c r="B68" s="146"/>
      <c r="C68" s="234" t="s">
        <v>71</v>
      </c>
      <c r="D68" s="149" t="s">
        <v>72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6"/>
      <c r="P68" s="106">
        <v>0</v>
      </c>
      <c r="Q68" s="106">
        <v>0</v>
      </c>
      <c r="R68" s="106">
        <v>0</v>
      </c>
      <c r="S68" s="106">
        <v>0</v>
      </c>
      <c r="T68" s="106"/>
      <c r="U68" s="106"/>
      <c r="V68" s="106"/>
      <c r="W68" s="106"/>
      <c r="X68" s="106"/>
      <c r="Y68" s="572"/>
      <c r="Z68" s="573"/>
      <c r="AA68" s="573"/>
      <c r="AB68" s="573"/>
      <c r="AC68" s="573"/>
      <c r="AE68" s="294">
        <f t="shared" si="2"/>
        <v>0</v>
      </c>
    </row>
    <row r="69" spans="1:31" x14ac:dyDescent="0.25">
      <c r="A69" s="244">
        <v>24</v>
      </c>
      <c r="B69" s="242"/>
      <c r="C69" s="243" t="s">
        <v>73</v>
      </c>
      <c r="D69" s="2" t="s">
        <v>74</v>
      </c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"/>
      <c r="P69" s="105">
        <f t="shared" ref="P69:Y69" si="25">P70+P80+P86+P88</f>
        <v>56</v>
      </c>
      <c r="Q69" s="105">
        <f t="shared" si="25"/>
        <v>114</v>
      </c>
      <c r="R69" s="105">
        <f t="shared" si="25"/>
        <v>86</v>
      </c>
      <c r="S69" s="105">
        <f t="shared" si="25"/>
        <v>176</v>
      </c>
      <c r="T69" s="105">
        <f>SUM(T70+T80+T86+T88)</f>
        <v>247</v>
      </c>
      <c r="U69" s="105">
        <f>SUM(U70+U80+U86+U88)</f>
        <v>66</v>
      </c>
      <c r="V69" s="105">
        <f t="shared" si="25"/>
        <v>201</v>
      </c>
      <c r="W69" s="111">
        <f t="shared" ref="W69" si="26">W70+W80+W86+W88</f>
        <v>186</v>
      </c>
      <c r="X69" s="111">
        <f t="shared" si="25"/>
        <v>186</v>
      </c>
      <c r="Y69" s="564">
        <f t="shared" si="25"/>
        <v>0</v>
      </c>
      <c r="Z69" s="565"/>
      <c r="AA69" s="565"/>
      <c r="AB69" s="565"/>
      <c r="AC69" s="565"/>
      <c r="AE69" s="296">
        <f t="shared" si="2"/>
        <v>25</v>
      </c>
    </row>
    <row r="70" spans="1:31" ht="15" customHeight="1" x14ac:dyDescent="0.25">
      <c r="A70" s="232">
        <v>24</v>
      </c>
      <c r="B70" s="146"/>
      <c r="C70" s="233" t="s">
        <v>75</v>
      </c>
      <c r="D70" s="17" t="s">
        <v>76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6"/>
      <c r="P70" s="106">
        <v>30</v>
      </c>
      <c r="Q70" s="106">
        <v>50</v>
      </c>
      <c r="R70" s="106">
        <v>46</v>
      </c>
      <c r="S70" s="106">
        <v>110</v>
      </c>
      <c r="T70" s="106">
        <f>SUM(T71:T79)</f>
        <v>161</v>
      </c>
      <c r="U70" s="106">
        <f t="shared" ref="U70:X70" si="27">SUM(U71:U79)</f>
        <v>30</v>
      </c>
      <c r="V70" s="106">
        <f t="shared" si="27"/>
        <v>119</v>
      </c>
      <c r="W70" s="106">
        <f t="shared" ref="W70" si="28">SUM(W71:W79)</f>
        <v>110</v>
      </c>
      <c r="X70" s="106">
        <f t="shared" si="27"/>
        <v>110</v>
      </c>
      <c r="Y70" s="572"/>
      <c r="Z70" s="573"/>
      <c r="AA70" s="573"/>
      <c r="AB70" s="573"/>
      <c r="AC70" s="573"/>
      <c r="AE70" s="297">
        <f t="shared" si="2"/>
        <v>9</v>
      </c>
    </row>
    <row r="71" spans="1:31" s="150" customFormat="1" ht="15" customHeight="1" x14ac:dyDescent="0.25">
      <c r="A71" s="247">
        <v>24</v>
      </c>
      <c r="B71" s="248"/>
      <c r="C71" s="248" t="s">
        <v>75</v>
      </c>
      <c r="D71" s="260" t="s">
        <v>977</v>
      </c>
      <c r="E71" s="258"/>
      <c r="F71" s="248" t="s">
        <v>978</v>
      </c>
      <c r="G71" s="248" t="s">
        <v>924</v>
      </c>
      <c r="H71" s="248" t="s">
        <v>937</v>
      </c>
      <c r="I71" s="248" t="s">
        <v>926</v>
      </c>
      <c r="J71" s="248" t="s">
        <v>964</v>
      </c>
      <c r="K71" s="248" t="s">
        <v>979</v>
      </c>
      <c r="L71" s="248" t="s">
        <v>937</v>
      </c>
      <c r="M71" s="248" t="s">
        <v>980</v>
      </c>
      <c r="N71" s="248" t="s">
        <v>940</v>
      </c>
      <c r="O71" s="248"/>
      <c r="P71" s="247"/>
      <c r="Q71" s="247"/>
      <c r="R71" s="247"/>
      <c r="S71" s="247"/>
      <c r="T71" s="226">
        <v>15</v>
      </c>
      <c r="U71" s="226"/>
      <c r="V71" s="226">
        <v>13</v>
      </c>
      <c r="W71" s="226">
        <v>13</v>
      </c>
      <c r="X71" s="226">
        <v>13</v>
      </c>
      <c r="Y71" s="576"/>
      <c r="Z71" s="567"/>
      <c r="AA71" s="567"/>
      <c r="AB71" s="567"/>
      <c r="AC71" s="567"/>
      <c r="AE71" s="286"/>
    </row>
    <row r="72" spans="1:31" s="150" customFormat="1" ht="15" customHeight="1" x14ac:dyDescent="0.25">
      <c r="A72" s="247">
        <v>24</v>
      </c>
      <c r="B72" s="248"/>
      <c r="C72" s="248" t="s">
        <v>75</v>
      </c>
      <c r="D72" s="260" t="s">
        <v>977</v>
      </c>
      <c r="E72" s="258"/>
      <c r="F72" s="248" t="s">
        <v>981</v>
      </c>
      <c r="G72" s="248" t="s">
        <v>924</v>
      </c>
      <c r="H72" s="248" t="s">
        <v>937</v>
      </c>
      <c r="I72" s="248" t="s">
        <v>960</v>
      </c>
      <c r="J72" s="248" t="s">
        <v>964</v>
      </c>
      <c r="K72" s="248" t="s">
        <v>982</v>
      </c>
      <c r="L72" s="248" t="s">
        <v>937</v>
      </c>
      <c r="M72" s="248" t="s">
        <v>983</v>
      </c>
      <c r="N72" s="248" t="s">
        <v>940</v>
      </c>
      <c r="O72" s="248"/>
      <c r="P72" s="247"/>
      <c r="Q72" s="247"/>
      <c r="R72" s="247"/>
      <c r="S72" s="247"/>
      <c r="T72" s="226">
        <v>5</v>
      </c>
      <c r="U72" s="226"/>
      <c r="V72" s="226">
        <v>0</v>
      </c>
      <c r="W72" s="226">
        <v>0</v>
      </c>
      <c r="X72" s="226">
        <v>0</v>
      </c>
      <c r="Y72" s="576"/>
      <c r="Z72" s="567"/>
      <c r="AA72" s="567"/>
      <c r="AB72" s="567"/>
      <c r="AC72" s="567"/>
      <c r="AE72" s="286"/>
    </row>
    <row r="73" spans="1:31" s="150" customFormat="1" ht="15" customHeight="1" x14ac:dyDescent="0.25">
      <c r="A73" s="247">
        <v>24</v>
      </c>
      <c r="B73" s="248"/>
      <c r="C73" s="248" t="s">
        <v>75</v>
      </c>
      <c r="D73" s="260" t="s">
        <v>977</v>
      </c>
      <c r="E73" s="258"/>
      <c r="F73" s="248" t="s">
        <v>946</v>
      </c>
      <c r="G73" s="248" t="s">
        <v>924</v>
      </c>
      <c r="H73" s="248" t="s">
        <v>947</v>
      </c>
      <c r="I73" s="248" t="s">
        <v>926</v>
      </c>
      <c r="J73" s="248" t="s">
        <v>927</v>
      </c>
      <c r="K73" s="260" t="s">
        <v>938</v>
      </c>
      <c r="L73" s="248" t="s">
        <v>947</v>
      </c>
      <c r="M73" s="248" t="s">
        <v>948</v>
      </c>
      <c r="N73" s="248" t="s">
        <v>949</v>
      </c>
      <c r="O73" s="248"/>
      <c r="P73" s="247"/>
      <c r="Q73" s="247"/>
      <c r="R73" s="247"/>
      <c r="S73" s="247"/>
      <c r="T73" s="226">
        <v>34</v>
      </c>
      <c r="U73" s="226">
        <v>14</v>
      </c>
      <c r="V73" s="226">
        <v>20</v>
      </c>
      <c r="W73" s="226">
        <v>17</v>
      </c>
      <c r="X73" s="226">
        <v>17</v>
      </c>
      <c r="Y73" s="576"/>
      <c r="Z73" s="567"/>
      <c r="AA73" s="567"/>
      <c r="AB73" s="567"/>
      <c r="AC73" s="567"/>
      <c r="AE73" s="286"/>
    </row>
    <row r="74" spans="1:31" s="150" customFormat="1" ht="15" customHeight="1" x14ac:dyDescent="0.25">
      <c r="A74" s="247">
        <v>24</v>
      </c>
      <c r="B74" s="248"/>
      <c r="C74" s="248" t="s">
        <v>75</v>
      </c>
      <c r="D74" s="260" t="s">
        <v>977</v>
      </c>
      <c r="E74" s="258"/>
      <c r="F74" s="248" t="s">
        <v>950</v>
      </c>
      <c r="G74" s="248" t="s">
        <v>924</v>
      </c>
      <c r="H74" s="248" t="s">
        <v>951</v>
      </c>
      <c r="I74" s="248" t="s">
        <v>926</v>
      </c>
      <c r="J74" s="248" t="s">
        <v>927</v>
      </c>
      <c r="K74" s="260" t="s">
        <v>952</v>
      </c>
      <c r="L74" s="248" t="s">
        <v>951</v>
      </c>
      <c r="M74" s="248" t="s">
        <v>953</v>
      </c>
      <c r="N74" s="248" t="s">
        <v>954</v>
      </c>
      <c r="O74" s="248"/>
      <c r="P74" s="247"/>
      <c r="Q74" s="247"/>
      <c r="R74" s="247"/>
      <c r="S74" s="247"/>
      <c r="T74" s="226">
        <v>20</v>
      </c>
      <c r="U74" s="226"/>
      <c r="V74" s="226">
        <v>15</v>
      </c>
      <c r="W74" s="226">
        <v>15</v>
      </c>
      <c r="X74" s="226">
        <v>15</v>
      </c>
      <c r="Y74" s="576"/>
      <c r="Z74" s="567"/>
      <c r="AA74" s="567"/>
      <c r="AB74" s="567"/>
      <c r="AC74" s="567"/>
      <c r="AE74" s="286"/>
    </row>
    <row r="75" spans="1:31" s="150" customFormat="1" ht="15" customHeight="1" x14ac:dyDescent="0.25">
      <c r="A75" s="247">
        <v>24</v>
      </c>
      <c r="B75" s="248"/>
      <c r="C75" s="248" t="s">
        <v>75</v>
      </c>
      <c r="D75" s="260" t="s">
        <v>977</v>
      </c>
      <c r="E75" s="258"/>
      <c r="F75" s="248" t="s">
        <v>955</v>
      </c>
      <c r="G75" s="248" t="s">
        <v>924</v>
      </c>
      <c r="H75" s="248" t="s">
        <v>956</v>
      </c>
      <c r="I75" s="248" t="s">
        <v>926</v>
      </c>
      <c r="J75" s="248" t="s">
        <v>927</v>
      </c>
      <c r="K75" s="248" t="s">
        <v>952</v>
      </c>
      <c r="L75" s="248" t="s">
        <v>956</v>
      </c>
      <c r="M75" s="248" t="s">
        <v>957</v>
      </c>
      <c r="N75" s="248" t="s">
        <v>958</v>
      </c>
      <c r="O75" s="248"/>
      <c r="P75" s="247"/>
      <c r="Q75" s="247"/>
      <c r="R75" s="247"/>
      <c r="S75" s="247"/>
      <c r="T75" s="226">
        <v>12</v>
      </c>
      <c r="U75" s="226">
        <v>2</v>
      </c>
      <c r="V75" s="226">
        <v>9</v>
      </c>
      <c r="W75" s="226">
        <v>9</v>
      </c>
      <c r="X75" s="226">
        <v>9</v>
      </c>
      <c r="Y75" s="576"/>
      <c r="Z75" s="567"/>
      <c r="AA75" s="567"/>
      <c r="AB75" s="567"/>
      <c r="AC75" s="567"/>
      <c r="AE75" s="286"/>
    </row>
    <row r="76" spans="1:31" s="150" customFormat="1" ht="15" customHeight="1" x14ac:dyDescent="0.25">
      <c r="A76" s="247">
        <v>24</v>
      </c>
      <c r="B76" s="248"/>
      <c r="C76" s="248" t="s">
        <v>75</v>
      </c>
      <c r="D76" s="260" t="s">
        <v>977</v>
      </c>
      <c r="E76" s="258"/>
      <c r="F76" s="248" t="s">
        <v>973</v>
      </c>
      <c r="G76" s="248" t="s">
        <v>924</v>
      </c>
      <c r="H76" s="248" t="s">
        <v>974</v>
      </c>
      <c r="I76" s="248" t="s">
        <v>926</v>
      </c>
      <c r="J76" s="248" t="s">
        <v>927</v>
      </c>
      <c r="K76" s="248" t="s">
        <v>975</v>
      </c>
      <c r="L76" s="248" t="s">
        <v>974</v>
      </c>
      <c r="M76" s="248" t="s">
        <v>976</v>
      </c>
      <c r="N76" s="248" t="s">
        <v>995</v>
      </c>
      <c r="O76" s="248"/>
      <c r="P76" s="247"/>
      <c r="Q76" s="247"/>
      <c r="R76" s="247"/>
      <c r="S76" s="247"/>
      <c r="T76" s="226">
        <v>20</v>
      </c>
      <c r="U76" s="226">
        <v>2</v>
      </c>
      <c r="V76" s="226">
        <v>20</v>
      </c>
      <c r="W76" s="226">
        <v>17</v>
      </c>
      <c r="X76" s="226">
        <v>17</v>
      </c>
      <c r="Y76" s="576"/>
      <c r="Z76" s="567"/>
      <c r="AA76" s="567"/>
      <c r="AB76" s="567"/>
      <c r="AC76" s="567"/>
      <c r="AE76" s="286"/>
    </row>
    <row r="77" spans="1:31" s="150" customFormat="1" ht="15" customHeight="1" x14ac:dyDescent="0.25">
      <c r="A77" s="247">
        <v>24</v>
      </c>
      <c r="B77" s="248"/>
      <c r="C77" s="248" t="s">
        <v>75</v>
      </c>
      <c r="D77" s="260" t="s">
        <v>977</v>
      </c>
      <c r="E77" s="258"/>
      <c r="F77" s="248" t="s">
        <v>996</v>
      </c>
      <c r="G77" s="248" t="s">
        <v>924</v>
      </c>
      <c r="H77" s="248" t="s">
        <v>925</v>
      </c>
      <c r="I77" s="248" t="s">
        <v>926</v>
      </c>
      <c r="J77" s="248" t="s">
        <v>927</v>
      </c>
      <c r="K77" s="248" t="s">
        <v>997</v>
      </c>
      <c r="L77" s="248" t="s">
        <v>998</v>
      </c>
      <c r="M77" s="248" t="s">
        <v>999</v>
      </c>
      <c r="N77" s="248" t="s">
        <v>1000</v>
      </c>
      <c r="O77" s="248"/>
      <c r="P77" s="247"/>
      <c r="Q77" s="247"/>
      <c r="R77" s="247"/>
      <c r="S77" s="247"/>
      <c r="T77" s="226">
        <v>13</v>
      </c>
      <c r="U77" s="226">
        <v>2</v>
      </c>
      <c r="V77" s="226">
        <v>12</v>
      </c>
      <c r="W77" s="226">
        <v>12</v>
      </c>
      <c r="X77" s="226">
        <v>12</v>
      </c>
      <c r="Y77" s="576"/>
      <c r="Z77" s="567"/>
      <c r="AA77" s="567"/>
      <c r="AB77" s="567"/>
      <c r="AC77" s="567"/>
      <c r="AE77" s="286"/>
    </row>
    <row r="78" spans="1:31" s="150" customFormat="1" ht="15" customHeight="1" x14ac:dyDescent="0.25">
      <c r="A78" s="247">
        <v>24</v>
      </c>
      <c r="B78" s="248"/>
      <c r="C78" s="248" t="s">
        <v>75</v>
      </c>
      <c r="D78" s="260" t="s">
        <v>977</v>
      </c>
      <c r="E78" s="258"/>
      <c r="F78" s="248" t="s">
        <v>941</v>
      </c>
      <c r="G78" s="248" t="s">
        <v>924</v>
      </c>
      <c r="H78" s="248" t="s">
        <v>932</v>
      </c>
      <c r="I78" s="248" t="s">
        <v>926</v>
      </c>
      <c r="J78" s="248" t="s">
        <v>927</v>
      </c>
      <c r="K78" s="248" t="s">
        <v>942</v>
      </c>
      <c r="L78" s="248" t="s">
        <v>932</v>
      </c>
      <c r="M78" s="248" t="s">
        <v>943</v>
      </c>
      <c r="N78" s="248" t="s">
        <v>944</v>
      </c>
      <c r="O78" s="248"/>
      <c r="P78" s="247"/>
      <c r="Q78" s="247"/>
      <c r="R78" s="247"/>
      <c r="S78" s="247"/>
      <c r="T78" s="226">
        <v>30</v>
      </c>
      <c r="U78" s="226">
        <v>10</v>
      </c>
      <c r="V78" s="226">
        <v>30</v>
      </c>
      <c r="W78" s="226">
        <v>27</v>
      </c>
      <c r="X78" s="226">
        <v>27</v>
      </c>
      <c r="Y78" s="576"/>
      <c r="Z78" s="567"/>
      <c r="AA78" s="567"/>
      <c r="AB78" s="567"/>
      <c r="AC78" s="567"/>
      <c r="AE78" s="286"/>
    </row>
    <row r="79" spans="1:31" s="150" customFormat="1" ht="15" customHeight="1" x14ac:dyDescent="0.25">
      <c r="A79" s="247">
        <v>24</v>
      </c>
      <c r="B79" s="248"/>
      <c r="C79" s="248" t="s">
        <v>75</v>
      </c>
      <c r="D79" s="260" t="s">
        <v>977</v>
      </c>
      <c r="E79" s="258"/>
      <c r="F79" s="248" t="s">
        <v>959</v>
      </c>
      <c r="G79" s="248" t="s">
        <v>924</v>
      </c>
      <c r="H79" s="248" t="s">
        <v>932</v>
      </c>
      <c r="I79" s="248" t="s">
        <v>960</v>
      </c>
      <c r="J79" s="248" t="s">
        <v>927</v>
      </c>
      <c r="K79" s="248" t="s">
        <v>961</v>
      </c>
      <c r="L79" s="248" t="s">
        <v>932</v>
      </c>
      <c r="M79" s="248" t="s">
        <v>962</v>
      </c>
      <c r="N79" s="248" t="s">
        <v>963</v>
      </c>
      <c r="O79" s="248"/>
      <c r="P79" s="247"/>
      <c r="Q79" s="247"/>
      <c r="R79" s="247"/>
      <c r="S79" s="247"/>
      <c r="T79" s="226">
        <v>12</v>
      </c>
      <c r="U79" s="226"/>
      <c r="V79" s="226">
        <v>0</v>
      </c>
      <c r="W79" s="226"/>
      <c r="X79" s="226"/>
      <c r="Y79" s="576"/>
      <c r="Z79" s="567"/>
      <c r="AA79" s="567"/>
      <c r="AB79" s="567"/>
      <c r="AC79" s="567"/>
      <c r="AE79" s="286"/>
    </row>
    <row r="80" spans="1:31" ht="15" customHeight="1" x14ac:dyDescent="0.25">
      <c r="A80" s="232">
        <v>24</v>
      </c>
      <c r="B80" s="146"/>
      <c r="C80" s="233" t="s">
        <v>77</v>
      </c>
      <c r="D80" s="17" t="s">
        <v>78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6"/>
      <c r="P80" s="106">
        <v>15</v>
      </c>
      <c r="Q80" s="106">
        <v>40</v>
      </c>
      <c r="R80" s="106">
        <v>32</v>
      </c>
      <c r="S80" s="106">
        <v>48</v>
      </c>
      <c r="T80" s="106">
        <f>SUM(T81:T85)</f>
        <v>70</v>
      </c>
      <c r="U80" s="106">
        <f t="shared" ref="U80:X80" si="29">SUM(U81:U85)</f>
        <v>24</v>
      </c>
      <c r="V80" s="106">
        <f t="shared" si="29"/>
        <v>66</v>
      </c>
      <c r="W80" s="106">
        <f t="shared" ref="W80" si="30">SUM(W81:W85)</f>
        <v>60</v>
      </c>
      <c r="X80" s="106">
        <f t="shared" si="29"/>
        <v>60</v>
      </c>
      <c r="Y80" s="572"/>
      <c r="Z80" s="573"/>
      <c r="AA80" s="573"/>
      <c r="AB80" s="573"/>
      <c r="AC80" s="573"/>
      <c r="AE80" s="297">
        <f t="shared" ref="AE80:AE134" si="31">V80-S80</f>
        <v>18</v>
      </c>
    </row>
    <row r="81" spans="1:31" s="150" customFormat="1" ht="15" customHeight="1" x14ac:dyDescent="0.25">
      <c r="A81" s="247">
        <v>24</v>
      </c>
      <c r="B81" s="248"/>
      <c r="C81" s="248" t="s">
        <v>77</v>
      </c>
      <c r="D81" s="260" t="s">
        <v>78</v>
      </c>
      <c r="E81" s="258"/>
      <c r="F81" s="248" t="s">
        <v>981</v>
      </c>
      <c r="G81" s="248" t="s">
        <v>924</v>
      </c>
      <c r="H81" s="248" t="s">
        <v>937</v>
      </c>
      <c r="I81" s="248" t="s">
        <v>960</v>
      </c>
      <c r="J81" s="248" t="s">
        <v>964</v>
      </c>
      <c r="K81" s="248" t="s">
        <v>982</v>
      </c>
      <c r="L81" s="248" t="s">
        <v>937</v>
      </c>
      <c r="M81" s="248" t="s">
        <v>983</v>
      </c>
      <c r="N81" s="248" t="s">
        <v>940</v>
      </c>
      <c r="O81" s="248"/>
      <c r="P81" s="247"/>
      <c r="Q81" s="247"/>
      <c r="R81" s="247"/>
      <c r="S81" s="247"/>
      <c r="T81" s="226">
        <v>12</v>
      </c>
      <c r="U81" s="226"/>
      <c r="V81" s="226">
        <v>9</v>
      </c>
      <c r="W81" s="226">
        <v>9</v>
      </c>
      <c r="X81" s="226">
        <v>9</v>
      </c>
      <c r="Y81" s="576"/>
      <c r="Z81" s="567"/>
      <c r="AA81" s="567"/>
      <c r="AB81" s="567"/>
      <c r="AC81" s="567"/>
      <c r="AE81" s="286"/>
    </row>
    <row r="82" spans="1:31" s="150" customFormat="1" ht="15" customHeight="1" x14ac:dyDescent="0.25">
      <c r="A82" s="247">
        <v>24</v>
      </c>
      <c r="B82" s="248"/>
      <c r="C82" s="248" t="s">
        <v>77</v>
      </c>
      <c r="D82" s="260" t="s">
        <v>78</v>
      </c>
      <c r="E82" s="258"/>
      <c r="F82" s="248" t="s">
        <v>946</v>
      </c>
      <c r="G82" s="248" t="s">
        <v>924</v>
      </c>
      <c r="H82" s="248" t="s">
        <v>947</v>
      </c>
      <c r="I82" s="248" t="s">
        <v>926</v>
      </c>
      <c r="J82" s="248" t="s">
        <v>927</v>
      </c>
      <c r="K82" s="260" t="s">
        <v>938</v>
      </c>
      <c r="L82" s="248" t="s">
        <v>947</v>
      </c>
      <c r="M82" s="248" t="s">
        <v>948</v>
      </c>
      <c r="N82" s="248" t="s">
        <v>949</v>
      </c>
      <c r="O82" s="248"/>
      <c r="P82" s="247"/>
      <c r="Q82" s="247"/>
      <c r="R82" s="247"/>
      <c r="S82" s="247"/>
      <c r="T82" s="226">
        <v>21</v>
      </c>
      <c r="U82" s="226">
        <v>10</v>
      </c>
      <c r="V82" s="226">
        <v>20</v>
      </c>
      <c r="W82" s="226">
        <v>17</v>
      </c>
      <c r="X82" s="226">
        <v>17</v>
      </c>
      <c r="Y82" s="576"/>
      <c r="Z82" s="567"/>
      <c r="AA82" s="567"/>
      <c r="AB82" s="567"/>
      <c r="AC82" s="567"/>
      <c r="AE82" s="286"/>
    </row>
    <row r="83" spans="1:31" s="150" customFormat="1" ht="15" customHeight="1" x14ac:dyDescent="0.25">
      <c r="A83" s="247">
        <v>24</v>
      </c>
      <c r="B83" s="248"/>
      <c r="C83" s="248" t="s">
        <v>77</v>
      </c>
      <c r="D83" s="260" t="s">
        <v>78</v>
      </c>
      <c r="E83" s="258"/>
      <c r="F83" s="248" t="s">
        <v>955</v>
      </c>
      <c r="G83" s="248" t="s">
        <v>924</v>
      </c>
      <c r="H83" s="248" t="s">
        <v>956</v>
      </c>
      <c r="I83" s="248" t="s">
        <v>926</v>
      </c>
      <c r="J83" s="248" t="s">
        <v>927</v>
      </c>
      <c r="K83" s="248" t="s">
        <v>952</v>
      </c>
      <c r="L83" s="248" t="s">
        <v>956</v>
      </c>
      <c r="M83" s="248" t="s">
        <v>957</v>
      </c>
      <c r="N83" s="248" t="s">
        <v>958</v>
      </c>
      <c r="O83" s="249"/>
      <c r="P83" s="259"/>
      <c r="Q83" s="259"/>
      <c r="R83" s="259"/>
      <c r="S83" s="247"/>
      <c r="T83" s="226">
        <v>8</v>
      </c>
      <c r="U83" s="226">
        <v>2</v>
      </c>
      <c r="V83" s="226">
        <v>8</v>
      </c>
      <c r="W83" s="226">
        <v>8</v>
      </c>
      <c r="X83" s="226">
        <v>8</v>
      </c>
      <c r="Y83" s="576"/>
      <c r="Z83" s="567"/>
      <c r="AA83" s="567"/>
      <c r="AB83" s="567"/>
      <c r="AC83" s="567"/>
      <c r="AE83" s="286"/>
    </row>
    <row r="84" spans="1:31" s="150" customFormat="1" ht="15" customHeight="1" x14ac:dyDescent="0.25">
      <c r="A84" s="247">
        <v>24</v>
      </c>
      <c r="B84" s="248"/>
      <c r="C84" s="248" t="s">
        <v>77</v>
      </c>
      <c r="D84" s="260" t="s">
        <v>78</v>
      </c>
      <c r="E84" s="258"/>
      <c r="F84" s="248" t="s">
        <v>996</v>
      </c>
      <c r="G84" s="248" t="s">
        <v>924</v>
      </c>
      <c r="H84" s="248" t="s">
        <v>925</v>
      </c>
      <c r="I84" s="248" t="s">
        <v>926</v>
      </c>
      <c r="J84" s="248" t="s">
        <v>927</v>
      </c>
      <c r="K84" s="248" t="s">
        <v>997</v>
      </c>
      <c r="L84" s="248" t="s">
        <v>998</v>
      </c>
      <c r="M84" s="248" t="s">
        <v>999</v>
      </c>
      <c r="N84" s="248" t="s">
        <v>1000</v>
      </c>
      <c r="O84" s="248"/>
      <c r="P84" s="247"/>
      <c r="Q84" s="247"/>
      <c r="R84" s="247"/>
      <c r="S84" s="247"/>
      <c r="T84" s="226">
        <v>9</v>
      </c>
      <c r="U84" s="226">
        <v>2</v>
      </c>
      <c r="V84" s="226">
        <v>9</v>
      </c>
      <c r="W84" s="226">
        <v>9</v>
      </c>
      <c r="X84" s="226">
        <v>9</v>
      </c>
      <c r="Y84" s="576"/>
      <c r="Z84" s="567"/>
      <c r="AA84" s="567"/>
      <c r="AB84" s="567"/>
      <c r="AC84" s="567"/>
      <c r="AE84" s="286"/>
    </row>
    <row r="85" spans="1:31" s="150" customFormat="1" ht="15" customHeight="1" x14ac:dyDescent="0.25">
      <c r="A85" s="247">
        <v>24</v>
      </c>
      <c r="B85" s="248"/>
      <c r="C85" s="248" t="s">
        <v>77</v>
      </c>
      <c r="D85" s="260" t="s">
        <v>78</v>
      </c>
      <c r="E85" s="258"/>
      <c r="F85" s="248" t="s">
        <v>941</v>
      </c>
      <c r="G85" s="248" t="s">
        <v>924</v>
      </c>
      <c r="H85" s="248" t="s">
        <v>932</v>
      </c>
      <c r="I85" s="248" t="s">
        <v>926</v>
      </c>
      <c r="J85" s="248" t="s">
        <v>927</v>
      </c>
      <c r="K85" s="248" t="s">
        <v>942</v>
      </c>
      <c r="L85" s="248" t="s">
        <v>932</v>
      </c>
      <c r="M85" s="248" t="s">
        <v>943</v>
      </c>
      <c r="N85" s="248" t="s">
        <v>944</v>
      </c>
      <c r="O85" s="248"/>
      <c r="P85" s="247"/>
      <c r="Q85" s="247"/>
      <c r="R85" s="247"/>
      <c r="S85" s="247"/>
      <c r="T85" s="226">
        <v>20</v>
      </c>
      <c r="U85" s="226">
        <v>10</v>
      </c>
      <c r="V85" s="226">
        <v>20</v>
      </c>
      <c r="W85" s="226">
        <v>17</v>
      </c>
      <c r="X85" s="226">
        <v>17</v>
      </c>
      <c r="Y85" s="576"/>
      <c r="Z85" s="567"/>
      <c r="AA85" s="567"/>
      <c r="AB85" s="567"/>
      <c r="AC85" s="567"/>
      <c r="AE85" s="286"/>
    </row>
    <row r="86" spans="1:31" ht="15" customHeight="1" x14ac:dyDescent="0.25">
      <c r="A86" s="232">
        <v>24</v>
      </c>
      <c r="B86" s="146"/>
      <c r="C86" s="233" t="s">
        <v>79</v>
      </c>
      <c r="D86" s="17" t="s">
        <v>80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8"/>
      <c r="P86" s="110">
        <v>11</v>
      </c>
      <c r="Q86" s="110">
        <v>12</v>
      </c>
      <c r="R86" s="110">
        <v>4</v>
      </c>
      <c r="S86" s="110">
        <v>9</v>
      </c>
      <c r="T86" s="110">
        <f>SUM(T87)</f>
        <v>8</v>
      </c>
      <c r="U86" s="110">
        <f t="shared" ref="U86:X86" si="32">SUM(U87)</f>
        <v>6</v>
      </c>
      <c r="V86" s="110">
        <f t="shared" si="32"/>
        <v>8</v>
      </c>
      <c r="W86" s="110">
        <f t="shared" si="32"/>
        <v>8</v>
      </c>
      <c r="X86" s="110">
        <f t="shared" si="32"/>
        <v>8</v>
      </c>
      <c r="Y86" s="574"/>
      <c r="Z86" s="573"/>
      <c r="AA86" s="573"/>
      <c r="AB86" s="573"/>
      <c r="AC86" s="573"/>
      <c r="AE86" s="294">
        <f t="shared" si="31"/>
        <v>-1</v>
      </c>
    </row>
    <row r="87" spans="1:31" s="150" customFormat="1" ht="15" customHeight="1" x14ac:dyDescent="0.25">
      <c r="A87" s="247">
        <v>24</v>
      </c>
      <c r="B87" s="248"/>
      <c r="C87" s="248" t="s">
        <v>79</v>
      </c>
      <c r="D87" s="260" t="s">
        <v>80</v>
      </c>
      <c r="E87" s="260"/>
      <c r="F87" s="248" t="s">
        <v>941</v>
      </c>
      <c r="G87" s="248" t="s">
        <v>924</v>
      </c>
      <c r="H87" s="248" t="s">
        <v>932</v>
      </c>
      <c r="I87" s="248" t="s">
        <v>926</v>
      </c>
      <c r="J87" s="248" t="s">
        <v>927</v>
      </c>
      <c r="K87" s="248" t="s">
        <v>942</v>
      </c>
      <c r="L87" s="248" t="s">
        <v>932</v>
      </c>
      <c r="M87" s="248" t="s">
        <v>943</v>
      </c>
      <c r="N87" s="248" t="s">
        <v>944</v>
      </c>
      <c r="O87" s="248"/>
      <c r="P87" s="247"/>
      <c r="Q87" s="247"/>
      <c r="R87" s="247"/>
      <c r="S87" s="247"/>
      <c r="T87" s="229">
        <v>8</v>
      </c>
      <c r="U87" s="229">
        <v>6</v>
      </c>
      <c r="V87" s="229">
        <v>8</v>
      </c>
      <c r="W87" s="229">
        <v>8</v>
      </c>
      <c r="X87" s="229">
        <v>8</v>
      </c>
      <c r="Y87" s="575"/>
      <c r="Z87" s="567"/>
      <c r="AA87" s="567"/>
      <c r="AB87" s="567"/>
      <c r="AC87" s="567"/>
      <c r="AE87" s="286"/>
    </row>
    <row r="88" spans="1:31" ht="15" customHeight="1" x14ac:dyDescent="0.25">
      <c r="A88" s="232">
        <v>24</v>
      </c>
      <c r="B88" s="146"/>
      <c r="C88" s="233" t="s">
        <v>81</v>
      </c>
      <c r="D88" s="17" t="s">
        <v>82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8"/>
      <c r="P88" s="110">
        <v>0</v>
      </c>
      <c r="Q88" s="110">
        <v>12</v>
      </c>
      <c r="R88" s="110">
        <v>4</v>
      </c>
      <c r="S88" s="110">
        <v>9</v>
      </c>
      <c r="T88" s="110">
        <f>SUM(T89)</f>
        <v>8</v>
      </c>
      <c r="U88" s="110">
        <f t="shared" ref="U88:X88" si="33">SUM(U89)</f>
        <v>6</v>
      </c>
      <c r="V88" s="110">
        <f t="shared" si="33"/>
        <v>8</v>
      </c>
      <c r="W88" s="110">
        <f t="shared" si="33"/>
        <v>8</v>
      </c>
      <c r="X88" s="110">
        <f t="shared" si="33"/>
        <v>8</v>
      </c>
      <c r="Y88" s="574"/>
      <c r="Z88" s="573"/>
      <c r="AA88" s="573"/>
      <c r="AB88" s="573"/>
      <c r="AC88" s="573"/>
      <c r="AE88" s="294">
        <f t="shared" si="31"/>
        <v>-1</v>
      </c>
    </row>
    <row r="89" spans="1:31" s="150" customFormat="1" ht="15" customHeight="1" x14ac:dyDescent="0.25">
      <c r="A89" s="247">
        <v>24</v>
      </c>
      <c r="B89" s="248"/>
      <c r="C89" s="248" t="s">
        <v>81</v>
      </c>
      <c r="D89" s="260" t="s">
        <v>82</v>
      </c>
      <c r="E89" s="260"/>
      <c r="F89" s="248" t="s">
        <v>941</v>
      </c>
      <c r="G89" s="248" t="s">
        <v>924</v>
      </c>
      <c r="H89" s="248" t="s">
        <v>932</v>
      </c>
      <c r="I89" s="248" t="s">
        <v>926</v>
      </c>
      <c r="J89" s="248" t="s">
        <v>927</v>
      </c>
      <c r="K89" s="248" t="s">
        <v>942</v>
      </c>
      <c r="L89" s="248" t="s">
        <v>932</v>
      </c>
      <c r="M89" s="248" t="s">
        <v>943</v>
      </c>
      <c r="N89" s="248" t="s">
        <v>944</v>
      </c>
      <c r="O89" s="248"/>
      <c r="P89" s="247"/>
      <c r="Q89" s="247"/>
      <c r="R89" s="247"/>
      <c r="S89" s="247"/>
      <c r="T89" s="229">
        <v>8</v>
      </c>
      <c r="U89" s="229">
        <v>6</v>
      </c>
      <c r="V89" s="229">
        <v>8</v>
      </c>
      <c r="W89" s="229">
        <v>8</v>
      </c>
      <c r="X89" s="229">
        <v>8</v>
      </c>
      <c r="Y89" s="575"/>
      <c r="Z89" s="567"/>
      <c r="AA89" s="567"/>
      <c r="AB89" s="567"/>
      <c r="AC89" s="567"/>
      <c r="AE89" s="286"/>
    </row>
    <row r="90" spans="1:31" x14ac:dyDescent="0.25">
      <c r="A90" s="244">
        <v>24</v>
      </c>
      <c r="B90" s="242"/>
      <c r="C90" s="243" t="s">
        <v>83</v>
      </c>
      <c r="D90" s="2" t="s">
        <v>84</v>
      </c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4"/>
      <c r="P90" s="103">
        <v>12</v>
      </c>
      <c r="Q90" s="103">
        <v>12</v>
      </c>
      <c r="R90" s="103">
        <v>0</v>
      </c>
      <c r="S90" s="103">
        <v>0</v>
      </c>
      <c r="T90" s="103"/>
      <c r="U90" s="103"/>
      <c r="V90" s="103"/>
      <c r="W90" s="385"/>
      <c r="X90" s="385"/>
      <c r="Y90" s="568"/>
      <c r="Z90" s="565"/>
      <c r="AA90" s="565"/>
      <c r="AB90" s="565"/>
      <c r="AC90" s="565"/>
      <c r="AE90" s="293">
        <f t="shared" si="31"/>
        <v>0</v>
      </c>
    </row>
    <row r="91" spans="1:31" x14ac:dyDescent="0.25">
      <c r="A91" s="3">
        <v>24</v>
      </c>
      <c r="B91" s="143"/>
      <c r="C91" s="143" t="s">
        <v>85</v>
      </c>
      <c r="D91" s="18" t="s">
        <v>86</v>
      </c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"/>
      <c r="P91" s="105">
        <v>23</v>
      </c>
      <c r="Q91" s="105">
        <v>23</v>
      </c>
      <c r="R91" s="105">
        <v>9</v>
      </c>
      <c r="S91" s="105">
        <v>30</v>
      </c>
      <c r="T91" s="105">
        <f>SUM(T92)</f>
        <v>30</v>
      </c>
      <c r="U91" s="105">
        <f t="shared" ref="U91:X91" si="34">SUM(U92)</f>
        <v>10</v>
      </c>
      <c r="V91" s="105">
        <f t="shared" si="34"/>
        <v>30</v>
      </c>
      <c r="W91" s="111">
        <f t="shared" si="34"/>
        <v>30</v>
      </c>
      <c r="X91" s="111">
        <f t="shared" si="34"/>
        <v>30</v>
      </c>
      <c r="Y91" s="564"/>
      <c r="Z91" s="565"/>
      <c r="AA91" s="565"/>
      <c r="AB91" s="565"/>
      <c r="AC91" s="565"/>
      <c r="AE91" s="293">
        <f t="shared" si="31"/>
        <v>0</v>
      </c>
    </row>
    <row r="92" spans="1:31" s="150" customFormat="1" x14ac:dyDescent="0.25">
      <c r="A92" s="247">
        <v>24</v>
      </c>
      <c r="B92" s="248"/>
      <c r="C92" s="248" t="s">
        <v>85</v>
      </c>
      <c r="D92" s="260" t="s">
        <v>86</v>
      </c>
      <c r="E92" s="258"/>
      <c r="F92" s="248" t="s">
        <v>941</v>
      </c>
      <c r="G92" s="248" t="s">
        <v>924</v>
      </c>
      <c r="H92" s="248" t="s">
        <v>932</v>
      </c>
      <c r="I92" s="248" t="s">
        <v>926</v>
      </c>
      <c r="J92" s="248" t="s">
        <v>927</v>
      </c>
      <c r="K92" s="248" t="s">
        <v>942</v>
      </c>
      <c r="L92" s="248" t="s">
        <v>932</v>
      </c>
      <c r="M92" s="248" t="s">
        <v>943</v>
      </c>
      <c r="N92" s="248" t="s">
        <v>944</v>
      </c>
      <c r="O92" s="248"/>
      <c r="P92" s="247"/>
      <c r="Q92" s="247"/>
      <c r="R92" s="247"/>
      <c r="S92" s="247"/>
      <c r="T92" s="216">
        <v>30</v>
      </c>
      <c r="U92" s="216">
        <v>10</v>
      </c>
      <c r="V92" s="216">
        <v>30</v>
      </c>
      <c r="W92" s="226">
        <v>30</v>
      </c>
      <c r="X92" s="226">
        <v>30</v>
      </c>
      <c r="Y92" s="566"/>
      <c r="Z92" s="567"/>
      <c r="AA92" s="567"/>
      <c r="AB92" s="567"/>
      <c r="AC92" s="567"/>
      <c r="AE92" s="286"/>
    </row>
    <row r="93" spans="1:31" x14ac:dyDescent="0.25">
      <c r="A93" s="238">
        <v>24</v>
      </c>
      <c r="B93" s="41"/>
      <c r="C93" s="243" t="s">
        <v>87</v>
      </c>
      <c r="D93" s="2" t="s">
        <v>88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105">
        <v>0</v>
      </c>
      <c r="Q93" s="105">
        <v>0</v>
      </c>
      <c r="R93" s="105">
        <v>0</v>
      </c>
      <c r="S93" s="105">
        <v>0</v>
      </c>
      <c r="T93" s="105"/>
      <c r="U93" s="105"/>
      <c r="V93" s="105"/>
      <c r="W93" s="111"/>
      <c r="X93" s="111"/>
      <c r="Y93" s="564"/>
      <c r="Z93" s="565"/>
      <c r="AA93" s="565"/>
      <c r="AB93" s="565"/>
      <c r="AC93" s="565"/>
      <c r="AE93" s="293">
        <f t="shared" si="31"/>
        <v>0</v>
      </c>
    </row>
    <row r="94" spans="1:31" ht="15" customHeight="1" x14ac:dyDescent="0.25">
      <c r="A94" s="221">
        <v>25</v>
      </c>
      <c r="B94" s="218" t="s">
        <v>89</v>
      </c>
      <c r="C94" s="222"/>
      <c r="D94" s="1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50"/>
      <c r="P94" s="104">
        <f>P95+P96+P99+P101+P103+P104</f>
        <v>106</v>
      </c>
      <c r="Q94" s="104">
        <f t="shared" ref="Q94:Y94" si="35">Q95+Q96+Q99+Q101+Q103+Q104</f>
        <v>106</v>
      </c>
      <c r="R94" s="104">
        <f t="shared" si="35"/>
        <v>0</v>
      </c>
      <c r="S94" s="104">
        <f t="shared" si="35"/>
        <v>128</v>
      </c>
      <c r="T94" s="104">
        <f>SUM(T95+T96+T99+T101+T103+T104)</f>
        <v>104</v>
      </c>
      <c r="U94" s="104">
        <f>SUM(U95+U96+U99+U101+U103+U104)</f>
        <v>0</v>
      </c>
      <c r="V94" s="104">
        <f>V95+V96+V99+V101+V103+V104</f>
        <v>104</v>
      </c>
      <c r="W94" s="384">
        <f t="shared" ref="W94" si="36">W95+W96+W99+W101+W103+W104</f>
        <v>104</v>
      </c>
      <c r="X94" s="384">
        <f t="shared" si="35"/>
        <v>104</v>
      </c>
      <c r="Y94" s="562">
        <f t="shared" si="35"/>
        <v>0</v>
      </c>
      <c r="Z94" s="563"/>
      <c r="AA94" s="563"/>
      <c r="AB94" s="563"/>
      <c r="AC94" s="563"/>
      <c r="AE94" s="292">
        <f t="shared" si="31"/>
        <v>-24</v>
      </c>
    </row>
    <row r="95" spans="1:31" s="150" customFormat="1" ht="15" customHeight="1" x14ac:dyDescent="0.25">
      <c r="A95" s="3">
        <v>25</v>
      </c>
      <c r="B95" s="242"/>
      <c r="C95" s="1" t="s">
        <v>855</v>
      </c>
      <c r="D95" s="2" t="s">
        <v>856</v>
      </c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4"/>
      <c r="P95" s="103">
        <v>0</v>
      </c>
      <c r="Q95" s="103">
        <v>0</v>
      </c>
      <c r="R95" s="103">
        <v>0</v>
      </c>
      <c r="S95" s="103">
        <v>0</v>
      </c>
      <c r="T95" s="103"/>
      <c r="U95" s="103"/>
      <c r="V95" s="103"/>
      <c r="W95" s="385"/>
      <c r="X95" s="385"/>
      <c r="Y95" s="568"/>
      <c r="Z95" s="565"/>
      <c r="AA95" s="565"/>
      <c r="AB95" s="565"/>
      <c r="AC95" s="565"/>
      <c r="AE95" s="293">
        <f t="shared" si="31"/>
        <v>0</v>
      </c>
    </row>
    <row r="96" spans="1:31" x14ac:dyDescent="0.25">
      <c r="A96" s="244">
        <v>25</v>
      </c>
      <c r="B96" s="242"/>
      <c r="C96" s="151" t="s">
        <v>90</v>
      </c>
      <c r="D96" s="2" t="s">
        <v>817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2"/>
      <c r="P96" s="105">
        <v>89</v>
      </c>
      <c r="Q96" s="105">
        <v>89</v>
      </c>
      <c r="R96" s="103">
        <v>0</v>
      </c>
      <c r="S96" s="105">
        <v>80</v>
      </c>
      <c r="T96" s="105">
        <f>SUM(T97:T98)</f>
        <v>50</v>
      </c>
      <c r="U96" s="105">
        <f>SUM(U97:U98)</f>
        <v>0</v>
      </c>
      <c r="V96" s="105">
        <f>SUM(V97:V98)</f>
        <v>50</v>
      </c>
      <c r="W96" s="105">
        <f t="shared" ref="W96:X96" si="37">SUM(W97:W98)</f>
        <v>50</v>
      </c>
      <c r="X96" s="105">
        <f t="shared" si="37"/>
        <v>50</v>
      </c>
      <c r="Y96" s="564"/>
      <c r="Z96" s="565"/>
      <c r="AA96" s="565"/>
      <c r="AB96" s="565"/>
      <c r="AC96" s="565"/>
      <c r="AE96" s="293">
        <f t="shared" si="31"/>
        <v>-30</v>
      </c>
    </row>
    <row r="97" spans="1:31" s="150" customFormat="1" x14ac:dyDescent="0.25">
      <c r="A97" s="247">
        <v>25</v>
      </c>
      <c r="B97" s="248"/>
      <c r="C97" s="248" t="s">
        <v>90</v>
      </c>
      <c r="D97" s="260" t="s">
        <v>1001</v>
      </c>
      <c r="E97" s="264"/>
      <c r="F97" s="248" t="s">
        <v>978</v>
      </c>
      <c r="G97" s="248" t="s">
        <v>924</v>
      </c>
      <c r="H97" s="248" t="s">
        <v>937</v>
      </c>
      <c r="I97" s="248" t="s">
        <v>926</v>
      </c>
      <c r="J97" s="248" t="s">
        <v>964</v>
      </c>
      <c r="K97" s="248" t="s">
        <v>979</v>
      </c>
      <c r="L97" s="248" t="s">
        <v>937</v>
      </c>
      <c r="M97" s="248" t="s">
        <v>980</v>
      </c>
      <c r="N97" s="248" t="s">
        <v>940</v>
      </c>
      <c r="O97" s="248"/>
      <c r="P97" s="247"/>
      <c r="Q97" s="247"/>
      <c r="R97" s="247"/>
      <c r="S97" s="247"/>
      <c r="T97" s="216">
        <v>20</v>
      </c>
      <c r="U97" s="216"/>
      <c r="V97" s="216">
        <v>20</v>
      </c>
      <c r="W97" s="226">
        <v>20</v>
      </c>
      <c r="X97" s="226">
        <v>20</v>
      </c>
      <c r="Y97" s="566"/>
      <c r="Z97" s="567"/>
      <c r="AA97" s="567"/>
      <c r="AB97" s="567"/>
      <c r="AC97" s="567"/>
      <c r="AE97" s="286"/>
    </row>
    <row r="98" spans="1:31" s="150" customFormat="1" x14ac:dyDescent="0.25">
      <c r="A98" s="247">
        <v>25</v>
      </c>
      <c r="B98" s="248"/>
      <c r="C98" s="248" t="s">
        <v>90</v>
      </c>
      <c r="D98" s="260" t="s">
        <v>1002</v>
      </c>
      <c r="E98" s="264"/>
      <c r="F98" s="248" t="s">
        <v>1003</v>
      </c>
      <c r="G98" s="248" t="s">
        <v>924</v>
      </c>
      <c r="H98" s="248" t="s">
        <v>956</v>
      </c>
      <c r="I98" s="248" t="s">
        <v>926</v>
      </c>
      <c r="J98" s="248" t="s">
        <v>927</v>
      </c>
      <c r="K98" s="260" t="s">
        <v>1004</v>
      </c>
      <c r="L98" s="248" t="s">
        <v>956</v>
      </c>
      <c r="M98" s="248" t="s">
        <v>1005</v>
      </c>
      <c r="N98" s="248" t="s">
        <v>1006</v>
      </c>
      <c r="O98" s="248"/>
      <c r="P98" s="247"/>
      <c r="Q98" s="247"/>
      <c r="R98" s="247"/>
      <c r="S98" s="247"/>
      <c r="T98" s="216">
        <v>30</v>
      </c>
      <c r="U98" s="216"/>
      <c r="V98" s="216">
        <v>30</v>
      </c>
      <c r="W98" s="226">
        <v>30</v>
      </c>
      <c r="X98" s="226">
        <v>30</v>
      </c>
      <c r="Y98" s="566"/>
      <c r="Z98" s="567"/>
      <c r="AA98" s="567"/>
      <c r="AB98" s="567"/>
      <c r="AC98" s="567"/>
      <c r="AE98" s="286"/>
    </row>
    <row r="99" spans="1:31" x14ac:dyDescent="0.25">
      <c r="A99" s="244">
        <v>25</v>
      </c>
      <c r="B99" s="242"/>
      <c r="C99" s="151" t="s">
        <v>91</v>
      </c>
      <c r="D99" s="2" t="s">
        <v>824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3"/>
      <c r="P99" s="105">
        <v>17</v>
      </c>
      <c r="Q99" s="105">
        <v>17</v>
      </c>
      <c r="R99" s="103">
        <v>0</v>
      </c>
      <c r="S99" s="105">
        <v>48</v>
      </c>
      <c r="T99" s="105">
        <f>SUM(T100)</f>
        <v>30</v>
      </c>
      <c r="U99" s="105">
        <f>SUM(U100)</f>
        <v>0</v>
      </c>
      <c r="V99" s="105">
        <f t="shared" ref="V99:X99" si="38">SUM(V100)</f>
        <v>30</v>
      </c>
      <c r="W99" s="105">
        <f t="shared" si="38"/>
        <v>30</v>
      </c>
      <c r="X99" s="105">
        <f t="shared" si="38"/>
        <v>30</v>
      </c>
      <c r="Y99" s="564"/>
      <c r="Z99" s="565"/>
      <c r="AA99" s="565"/>
      <c r="AB99" s="565"/>
      <c r="AC99" s="565"/>
      <c r="AE99" s="293">
        <f t="shared" si="31"/>
        <v>-18</v>
      </c>
    </row>
    <row r="100" spans="1:31" s="150" customFormat="1" x14ac:dyDescent="0.25">
      <c r="A100" s="259">
        <v>25</v>
      </c>
      <c r="B100" s="231"/>
      <c r="C100" s="230" t="s">
        <v>91</v>
      </c>
      <c r="D100" s="262" t="s">
        <v>824</v>
      </c>
      <c r="E100" s="228"/>
      <c r="F100" s="248" t="s">
        <v>1003</v>
      </c>
      <c r="G100" s="248" t="s">
        <v>924</v>
      </c>
      <c r="H100" s="248" t="s">
        <v>956</v>
      </c>
      <c r="I100" s="248" t="s">
        <v>926</v>
      </c>
      <c r="J100" s="248" t="s">
        <v>927</v>
      </c>
      <c r="K100" s="260" t="s">
        <v>1210</v>
      </c>
      <c r="L100" s="248" t="s">
        <v>956</v>
      </c>
      <c r="M100" s="248" t="s">
        <v>1005</v>
      </c>
      <c r="N100" s="248" t="s">
        <v>1006</v>
      </c>
      <c r="O100" s="249"/>
      <c r="P100" s="259"/>
      <c r="Q100" s="259"/>
      <c r="R100" s="259"/>
      <c r="S100" s="259"/>
      <c r="T100" s="216">
        <v>30</v>
      </c>
      <c r="U100" s="216"/>
      <c r="V100" s="216">
        <v>30</v>
      </c>
      <c r="W100" s="226">
        <v>30</v>
      </c>
      <c r="X100" s="226">
        <v>30</v>
      </c>
      <c r="Y100" s="566"/>
      <c r="Z100" s="567"/>
      <c r="AA100" s="567"/>
      <c r="AB100" s="567"/>
      <c r="AC100" s="567"/>
      <c r="AE100" s="286"/>
    </row>
    <row r="101" spans="1:31" x14ac:dyDescent="0.25">
      <c r="A101" s="244">
        <v>25</v>
      </c>
      <c r="B101" s="41"/>
      <c r="C101" s="25" t="s">
        <v>744</v>
      </c>
      <c r="D101" s="26" t="s">
        <v>825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4"/>
      <c r="P101" s="105">
        <v>0</v>
      </c>
      <c r="Q101" s="105">
        <v>0</v>
      </c>
      <c r="R101" s="103">
        <v>0</v>
      </c>
      <c r="S101" s="105">
        <v>0</v>
      </c>
      <c r="T101" s="105">
        <f>SUM(T102)</f>
        <v>24</v>
      </c>
      <c r="U101" s="105">
        <f>SUM(U102)</f>
        <v>0</v>
      </c>
      <c r="V101" s="105">
        <f t="shared" ref="V101:X101" si="39">SUM(V102)</f>
        <v>24</v>
      </c>
      <c r="W101" s="105">
        <f t="shared" si="39"/>
        <v>24</v>
      </c>
      <c r="X101" s="105">
        <f t="shared" si="39"/>
        <v>24</v>
      </c>
      <c r="Y101" s="564"/>
      <c r="Z101" s="565"/>
      <c r="AA101" s="565"/>
      <c r="AB101" s="565"/>
      <c r="AC101" s="565"/>
      <c r="AE101" s="296">
        <f t="shared" si="31"/>
        <v>24</v>
      </c>
    </row>
    <row r="102" spans="1:31" s="150" customFormat="1" x14ac:dyDescent="0.25">
      <c r="A102" s="253">
        <v>25</v>
      </c>
      <c r="B102" s="279"/>
      <c r="C102" s="280" t="s">
        <v>744</v>
      </c>
      <c r="D102" s="278" t="s">
        <v>1209</v>
      </c>
      <c r="E102" s="276"/>
      <c r="F102" s="248" t="s">
        <v>1003</v>
      </c>
      <c r="G102" s="248" t="s">
        <v>924</v>
      </c>
      <c r="H102" s="248" t="s">
        <v>956</v>
      </c>
      <c r="I102" s="248" t="s">
        <v>926</v>
      </c>
      <c r="J102" s="248" t="s">
        <v>927</v>
      </c>
      <c r="K102" s="260" t="s">
        <v>1210</v>
      </c>
      <c r="L102" s="248" t="s">
        <v>956</v>
      </c>
      <c r="M102" s="248" t="s">
        <v>1005</v>
      </c>
      <c r="N102" s="248" t="s">
        <v>1006</v>
      </c>
      <c r="O102" s="277"/>
      <c r="P102" s="216"/>
      <c r="Q102" s="216"/>
      <c r="R102" s="205"/>
      <c r="S102" s="216"/>
      <c r="T102" s="216">
        <v>24</v>
      </c>
      <c r="U102" s="216"/>
      <c r="V102" s="216">
        <v>24</v>
      </c>
      <c r="W102" s="226">
        <v>24</v>
      </c>
      <c r="X102" s="226">
        <v>24</v>
      </c>
      <c r="Y102" s="566"/>
      <c r="Z102" s="567"/>
      <c r="AA102" s="567"/>
      <c r="AB102" s="567"/>
      <c r="AC102" s="567"/>
      <c r="AE102" s="286"/>
    </row>
    <row r="103" spans="1:31" x14ac:dyDescent="0.25">
      <c r="A103" s="3">
        <v>25</v>
      </c>
      <c r="B103" s="152"/>
      <c r="C103" s="153" t="s">
        <v>847</v>
      </c>
      <c r="D103" s="26" t="s">
        <v>848</v>
      </c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"/>
      <c r="P103" s="105">
        <v>0</v>
      </c>
      <c r="Q103" s="105">
        <v>0</v>
      </c>
      <c r="R103" s="103">
        <v>0</v>
      </c>
      <c r="S103" s="105">
        <v>0</v>
      </c>
      <c r="T103" s="105"/>
      <c r="U103" s="105"/>
      <c r="V103" s="105"/>
      <c r="W103" s="111"/>
      <c r="X103" s="111"/>
      <c r="Y103" s="564"/>
      <c r="Z103" s="565"/>
      <c r="AA103" s="565"/>
      <c r="AB103" s="565"/>
      <c r="AC103" s="565"/>
      <c r="AE103" s="293">
        <f t="shared" si="31"/>
        <v>0</v>
      </c>
    </row>
    <row r="104" spans="1:31" x14ac:dyDescent="0.25">
      <c r="A104" s="3">
        <v>25</v>
      </c>
      <c r="B104" s="41"/>
      <c r="C104" s="153" t="s">
        <v>857</v>
      </c>
      <c r="D104" s="26" t="s">
        <v>920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/>
      <c r="P104" s="105">
        <v>0</v>
      </c>
      <c r="Q104" s="105">
        <v>0</v>
      </c>
      <c r="R104" s="103">
        <v>0</v>
      </c>
      <c r="S104" s="105">
        <v>0</v>
      </c>
      <c r="T104" s="105"/>
      <c r="U104" s="105"/>
      <c r="V104" s="105"/>
      <c r="W104" s="111"/>
      <c r="X104" s="111"/>
      <c r="Y104" s="564"/>
      <c r="Z104" s="565"/>
      <c r="AA104" s="565"/>
      <c r="AB104" s="565"/>
      <c r="AC104" s="565"/>
      <c r="AE104" s="293">
        <f t="shared" si="31"/>
        <v>0</v>
      </c>
    </row>
    <row r="105" spans="1:31" ht="15" customHeight="1" x14ac:dyDescent="0.25">
      <c r="A105" s="221">
        <v>26</v>
      </c>
      <c r="B105" s="140" t="s">
        <v>92</v>
      </c>
      <c r="C105" s="222"/>
      <c r="D105" s="19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  <c r="P105" s="107">
        <f t="shared" ref="P105:Y105" si="40">P106+P110+P116+P121+P133+P134</f>
        <v>246</v>
      </c>
      <c r="Q105" s="107">
        <f t="shared" si="40"/>
        <v>266</v>
      </c>
      <c r="R105" s="107">
        <f t="shared" si="40"/>
        <v>76</v>
      </c>
      <c r="S105" s="107">
        <f t="shared" si="40"/>
        <v>402</v>
      </c>
      <c r="T105" s="107">
        <f>SUM(T106+T110+T116+T121+T133+T134)</f>
        <v>500</v>
      </c>
      <c r="U105" s="107">
        <f>SUM(U106+U110+U116+U121+U133+U134)</f>
        <v>122</v>
      </c>
      <c r="V105" s="107">
        <f>V106+V110+V116+V121+V133+V134</f>
        <v>416</v>
      </c>
      <c r="W105" s="388">
        <f t="shared" ref="W105" si="41">W106+W110+W116+W121+W133+W134</f>
        <v>416</v>
      </c>
      <c r="X105" s="388">
        <f t="shared" si="40"/>
        <v>416</v>
      </c>
      <c r="Y105" s="577">
        <f t="shared" si="40"/>
        <v>0</v>
      </c>
      <c r="Z105" s="563"/>
      <c r="AA105" s="563"/>
      <c r="AB105" s="563"/>
      <c r="AC105" s="563"/>
      <c r="AE105" s="295">
        <f t="shared" si="31"/>
        <v>14</v>
      </c>
    </row>
    <row r="106" spans="1:31" x14ac:dyDescent="0.25">
      <c r="A106" s="244">
        <v>26</v>
      </c>
      <c r="B106" s="154"/>
      <c r="C106" s="243" t="s">
        <v>93</v>
      </c>
      <c r="D106" s="2" t="s">
        <v>94</v>
      </c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4"/>
      <c r="P106" s="103">
        <v>60</v>
      </c>
      <c r="Q106" s="103">
        <v>60</v>
      </c>
      <c r="R106" s="103">
        <v>2</v>
      </c>
      <c r="S106" s="103">
        <v>155</v>
      </c>
      <c r="T106" s="103">
        <f>SUM(T107:T109)</f>
        <v>150</v>
      </c>
      <c r="U106" s="103">
        <f t="shared" ref="U106:X106" si="42">SUM(U107:U109)</f>
        <v>0</v>
      </c>
      <c r="V106" s="103">
        <f t="shared" si="42"/>
        <v>136</v>
      </c>
      <c r="W106" s="385">
        <f t="shared" ref="W106" si="43">SUM(W107:W109)</f>
        <v>136</v>
      </c>
      <c r="X106" s="385">
        <f t="shared" si="42"/>
        <v>136</v>
      </c>
      <c r="Y106" s="568"/>
      <c r="Z106" s="565"/>
      <c r="AA106" s="565"/>
      <c r="AB106" s="565"/>
      <c r="AC106" s="565"/>
      <c r="AE106" s="293">
        <f t="shared" si="31"/>
        <v>-19</v>
      </c>
    </row>
    <row r="107" spans="1:31" s="150" customFormat="1" x14ac:dyDescent="0.25">
      <c r="A107" s="247">
        <v>26</v>
      </c>
      <c r="B107" s="248"/>
      <c r="C107" s="248" t="s">
        <v>93</v>
      </c>
      <c r="D107" s="260" t="s">
        <v>94</v>
      </c>
      <c r="E107" s="260"/>
      <c r="F107" s="248" t="s">
        <v>1003</v>
      </c>
      <c r="G107" s="248" t="s">
        <v>924</v>
      </c>
      <c r="H107" s="248" t="s">
        <v>956</v>
      </c>
      <c r="I107" s="248" t="s">
        <v>926</v>
      </c>
      <c r="J107" s="248" t="s">
        <v>927</v>
      </c>
      <c r="K107" s="260" t="s">
        <v>1004</v>
      </c>
      <c r="L107" s="248" t="s">
        <v>956</v>
      </c>
      <c r="M107" s="248" t="s">
        <v>1005</v>
      </c>
      <c r="N107" s="248" t="s">
        <v>1006</v>
      </c>
      <c r="O107" s="248"/>
      <c r="P107" s="247"/>
      <c r="Q107" s="247"/>
      <c r="R107" s="247"/>
      <c r="S107" s="247"/>
      <c r="T107" s="205">
        <v>30</v>
      </c>
      <c r="U107" s="205"/>
      <c r="V107" s="205">
        <v>30</v>
      </c>
      <c r="W107" s="229">
        <v>30</v>
      </c>
      <c r="X107" s="229">
        <v>30</v>
      </c>
      <c r="Y107" s="569"/>
      <c r="Z107" s="567"/>
      <c r="AA107" s="567"/>
      <c r="AB107" s="567"/>
      <c r="AC107" s="567"/>
      <c r="AE107" s="286"/>
    </row>
    <row r="108" spans="1:31" s="150" customFormat="1" x14ac:dyDescent="0.25">
      <c r="A108" s="247">
        <v>26</v>
      </c>
      <c r="B108" s="248"/>
      <c r="C108" s="248" t="s">
        <v>93</v>
      </c>
      <c r="D108" s="260" t="s">
        <v>94</v>
      </c>
      <c r="E108" s="260"/>
      <c r="F108" s="248" t="s">
        <v>931</v>
      </c>
      <c r="G108" s="248" t="s">
        <v>924</v>
      </c>
      <c r="H108" s="248" t="s">
        <v>932</v>
      </c>
      <c r="I108" s="248" t="s">
        <v>926</v>
      </c>
      <c r="J108" s="248" t="s">
        <v>927</v>
      </c>
      <c r="K108" s="260" t="s">
        <v>933</v>
      </c>
      <c r="L108" s="248" t="s">
        <v>932</v>
      </c>
      <c r="M108" s="248" t="s">
        <v>934</v>
      </c>
      <c r="N108" s="248" t="s">
        <v>935</v>
      </c>
      <c r="O108" s="248"/>
      <c r="P108" s="247"/>
      <c r="Q108" s="247"/>
      <c r="R108" s="247"/>
      <c r="S108" s="247"/>
      <c r="T108" s="205">
        <v>60</v>
      </c>
      <c r="U108" s="205"/>
      <c r="V108" s="205">
        <v>50</v>
      </c>
      <c r="W108" s="229">
        <v>50</v>
      </c>
      <c r="X108" s="229">
        <v>50</v>
      </c>
      <c r="Y108" s="569"/>
      <c r="Z108" s="567"/>
      <c r="AA108" s="567"/>
      <c r="AB108" s="567"/>
      <c r="AC108" s="567"/>
      <c r="AE108" s="286"/>
    </row>
    <row r="109" spans="1:31" s="150" customFormat="1" x14ac:dyDescent="0.25">
      <c r="A109" s="247">
        <v>26</v>
      </c>
      <c r="B109" s="248"/>
      <c r="C109" s="248" t="s">
        <v>93</v>
      </c>
      <c r="D109" s="260" t="s">
        <v>94</v>
      </c>
      <c r="E109" s="260"/>
      <c r="F109" s="248" t="s">
        <v>1008</v>
      </c>
      <c r="G109" s="248" t="s">
        <v>924</v>
      </c>
      <c r="H109" s="248" t="s">
        <v>932</v>
      </c>
      <c r="I109" s="248" t="s">
        <v>926</v>
      </c>
      <c r="J109" s="248" t="s">
        <v>927</v>
      </c>
      <c r="K109" s="260" t="s">
        <v>1009</v>
      </c>
      <c r="L109" s="248" t="s">
        <v>932</v>
      </c>
      <c r="M109" s="248" t="s">
        <v>1010</v>
      </c>
      <c r="N109" s="248" t="s">
        <v>1011</v>
      </c>
      <c r="O109" s="248"/>
      <c r="P109" s="247"/>
      <c r="Q109" s="247"/>
      <c r="R109" s="247"/>
      <c r="S109" s="247"/>
      <c r="T109" s="205">
        <v>60</v>
      </c>
      <c r="U109" s="205"/>
      <c r="V109" s="205">
        <v>56</v>
      </c>
      <c r="W109" s="229">
        <v>56</v>
      </c>
      <c r="X109" s="229">
        <v>56</v>
      </c>
      <c r="Y109" s="569"/>
      <c r="Z109" s="567"/>
      <c r="AA109" s="567"/>
      <c r="AB109" s="567"/>
      <c r="AC109" s="567"/>
      <c r="AE109" s="286"/>
    </row>
    <row r="110" spans="1:31" x14ac:dyDescent="0.25">
      <c r="A110" s="244">
        <v>26</v>
      </c>
      <c r="B110" s="154"/>
      <c r="C110" s="243" t="s">
        <v>95</v>
      </c>
      <c r="D110" s="2" t="s">
        <v>96</v>
      </c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4"/>
      <c r="P110" s="103">
        <v>50</v>
      </c>
      <c r="Q110" s="103">
        <v>60</v>
      </c>
      <c r="R110" s="103">
        <v>36</v>
      </c>
      <c r="S110" s="103">
        <v>54</v>
      </c>
      <c r="T110" s="103">
        <f>SUM(T111:T115)</f>
        <v>88</v>
      </c>
      <c r="U110" s="103">
        <f t="shared" ref="U110:X110" si="44">SUM(U111:U115)</f>
        <v>48</v>
      </c>
      <c r="V110" s="103">
        <f t="shared" si="44"/>
        <v>72</v>
      </c>
      <c r="W110" s="385">
        <f t="shared" ref="W110" si="45">SUM(W111:W115)</f>
        <v>72</v>
      </c>
      <c r="X110" s="385">
        <f t="shared" si="44"/>
        <v>72</v>
      </c>
      <c r="Y110" s="570"/>
      <c r="Z110" s="565"/>
      <c r="AA110" s="565"/>
      <c r="AB110" s="565"/>
      <c r="AC110" s="565"/>
      <c r="AE110" s="296">
        <f t="shared" si="31"/>
        <v>18</v>
      </c>
    </row>
    <row r="111" spans="1:31" s="150" customFormat="1" x14ac:dyDescent="0.25">
      <c r="A111" s="247">
        <v>26</v>
      </c>
      <c r="B111" s="248"/>
      <c r="C111" s="248" t="s">
        <v>95</v>
      </c>
      <c r="D111" s="260" t="s">
        <v>1012</v>
      </c>
      <c r="E111" s="260"/>
      <c r="F111" s="248" t="s">
        <v>946</v>
      </c>
      <c r="G111" s="248" t="s">
        <v>924</v>
      </c>
      <c r="H111" s="248" t="s">
        <v>947</v>
      </c>
      <c r="I111" s="248" t="s">
        <v>926</v>
      </c>
      <c r="J111" s="248" t="s">
        <v>964</v>
      </c>
      <c r="K111" s="260" t="s">
        <v>938</v>
      </c>
      <c r="L111" s="248" t="s">
        <v>947</v>
      </c>
      <c r="M111" s="248" t="s">
        <v>948</v>
      </c>
      <c r="N111" s="248" t="s">
        <v>949</v>
      </c>
      <c r="O111" s="248"/>
      <c r="P111" s="247"/>
      <c r="Q111" s="247"/>
      <c r="R111" s="247"/>
      <c r="S111" s="247"/>
      <c r="T111" s="205">
        <v>20</v>
      </c>
      <c r="U111" s="205">
        <v>8</v>
      </c>
      <c r="V111" s="205">
        <v>20</v>
      </c>
      <c r="W111" s="387">
        <v>20</v>
      </c>
      <c r="X111" s="387">
        <v>20</v>
      </c>
      <c r="Y111" s="571"/>
      <c r="Z111" s="567"/>
      <c r="AA111" s="567"/>
      <c r="AB111" s="567"/>
      <c r="AC111" s="567"/>
      <c r="AE111" s="286"/>
    </row>
    <row r="112" spans="1:31" s="150" customFormat="1" x14ac:dyDescent="0.25">
      <c r="A112" s="247">
        <v>26</v>
      </c>
      <c r="B112" s="248"/>
      <c r="C112" s="248" t="s">
        <v>95</v>
      </c>
      <c r="D112" s="260" t="s">
        <v>1012</v>
      </c>
      <c r="E112" s="260"/>
      <c r="F112" s="248" t="s">
        <v>1013</v>
      </c>
      <c r="G112" s="248" t="s">
        <v>924</v>
      </c>
      <c r="H112" s="248" t="s">
        <v>925</v>
      </c>
      <c r="I112" s="248" t="s">
        <v>926</v>
      </c>
      <c r="J112" s="248" t="s">
        <v>927</v>
      </c>
      <c r="K112" s="248" t="s">
        <v>970</v>
      </c>
      <c r="L112" s="248" t="s">
        <v>1014</v>
      </c>
      <c r="M112" s="248" t="s">
        <v>1015</v>
      </c>
      <c r="N112" s="248" t="s">
        <v>1016</v>
      </c>
      <c r="O112" s="248"/>
      <c r="P112" s="247"/>
      <c r="Q112" s="247"/>
      <c r="R112" s="247"/>
      <c r="S112" s="247"/>
      <c r="T112" s="205">
        <v>12</v>
      </c>
      <c r="U112" s="205"/>
      <c r="V112" s="205">
        <v>11</v>
      </c>
      <c r="W112" s="387">
        <v>11</v>
      </c>
      <c r="X112" s="387">
        <v>11</v>
      </c>
      <c r="Y112" s="571"/>
      <c r="Z112" s="567"/>
      <c r="AA112" s="567"/>
      <c r="AB112" s="567"/>
      <c r="AC112" s="567"/>
      <c r="AE112" s="286"/>
    </row>
    <row r="113" spans="1:31" s="150" customFormat="1" x14ac:dyDescent="0.25">
      <c r="A113" s="247">
        <v>24</v>
      </c>
      <c r="B113" s="248"/>
      <c r="C113" s="248" t="s">
        <v>95</v>
      </c>
      <c r="D113" s="260" t="s">
        <v>1207</v>
      </c>
      <c r="E113" s="260"/>
      <c r="F113" s="248" t="s">
        <v>941</v>
      </c>
      <c r="G113" s="248" t="s">
        <v>924</v>
      </c>
      <c r="H113" s="248" t="s">
        <v>932</v>
      </c>
      <c r="I113" s="248" t="s">
        <v>926</v>
      </c>
      <c r="J113" s="248" t="s">
        <v>927</v>
      </c>
      <c r="K113" s="248" t="s">
        <v>942</v>
      </c>
      <c r="L113" s="248" t="s">
        <v>932</v>
      </c>
      <c r="M113" s="248" t="s">
        <v>943</v>
      </c>
      <c r="N113" s="248" t="s">
        <v>944</v>
      </c>
      <c r="O113" s="248"/>
      <c r="P113" s="247"/>
      <c r="Q113" s="247"/>
      <c r="R113" s="247"/>
      <c r="S113" s="247"/>
      <c r="T113" s="205">
        <v>24</v>
      </c>
      <c r="U113" s="205">
        <v>20</v>
      </c>
      <c r="V113" s="205">
        <v>24</v>
      </c>
      <c r="W113" s="387">
        <v>24</v>
      </c>
      <c r="X113" s="387">
        <v>24</v>
      </c>
      <c r="Y113" s="571"/>
      <c r="Z113" s="567"/>
      <c r="AA113" s="567"/>
      <c r="AB113" s="567"/>
      <c r="AC113" s="567"/>
      <c r="AE113" s="286"/>
    </row>
    <row r="114" spans="1:31" s="150" customFormat="1" x14ac:dyDescent="0.25">
      <c r="A114" s="247">
        <v>26</v>
      </c>
      <c r="B114" s="248"/>
      <c r="C114" s="248" t="s">
        <v>95</v>
      </c>
      <c r="D114" s="260" t="s">
        <v>1012</v>
      </c>
      <c r="E114" s="260"/>
      <c r="F114" s="248" t="s">
        <v>923</v>
      </c>
      <c r="G114" s="248" t="s">
        <v>924</v>
      </c>
      <c r="H114" s="248" t="s">
        <v>925</v>
      </c>
      <c r="I114" s="248" t="s">
        <v>926</v>
      </c>
      <c r="J114" s="248" t="s">
        <v>927</v>
      </c>
      <c r="K114" s="248" t="s">
        <v>928</v>
      </c>
      <c r="L114" s="248" t="s">
        <v>925</v>
      </c>
      <c r="M114" s="248" t="s">
        <v>929</v>
      </c>
      <c r="N114" s="248" t="s">
        <v>930</v>
      </c>
      <c r="O114" s="248"/>
      <c r="P114" s="247"/>
      <c r="Q114" s="247"/>
      <c r="R114" s="247"/>
      <c r="S114" s="247"/>
      <c r="T114" s="205">
        <v>20</v>
      </c>
      <c r="U114" s="205">
        <v>20</v>
      </c>
      <c r="V114" s="298">
        <v>17</v>
      </c>
      <c r="W114" s="387">
        <v>17</v>
      </c>
      <c r="X114" s="387">
        <v>17</v>
      </c>
      <c r="Y114" s="571"/>
      <c r="Z114" s="567"/>
      <c r="AA114" s="567"/>
      <c r="AB114" s="567"/>
      <c r="AC114" s="567"/>
      <c r="AE114" s="286"/>
    </row>
    <row r="115" spans="1:31" s="150" customFormat="1" x14ac:dyDescent="0.25">
      <c r="A115" s="247">
        <v>26</v>
      </c>
      <c r="B115" s="248"/>
      <c r="C115" s="248" t="s">
        <v>95</v>
      </c>
      <c r="D115" s="260" t="s">
        <v>1012</v>
      </c>
      <c r="E115" s="260"/>
      <c r="F115" s="248" t="s">
        <v>959</v>
      </c>
      <c r="G115" s="248" t="s">
        <v>924</v>
      </c>
      <c r="H115" s="248" t="s">
        <v>932</v>
      </c>
      <c r="I115" s="248" t="s">
        <v>960</v>
      </c>
      <c r="J115" s="248" t="s">
        <v>927</v>
      </c>
      <c r="K115" s="248" t="s">
        <v>961</v>
      </c>
      <c r="L115" s="248" t="s">
        <v>932</v>
      </c>
      <c r="M115" s="248" t="s">
        <v>962</v>
      </c>
      <c r="N115" s="248" t="s">
        <v>963</v>
      </c>
      <c r="O115" s="225"/>
      <c r="P115" s="247"/>
      <c r="Q115" s="247"/>
      <c r="R115" s="247"/>
      <c r="S115" s="247"/>
      <c r="T115" s="205">
        <v>12</v>
      </c>
      <c r="U115" s="205"/>
      <c r="V115" s="205">
        <v>0</v>
      </c>
      <c r="W115" s="387"/>
      <c r="X115" s="387"/>
      <c r="Y115" s="571"/>
      <c r="Z115" s="567"/>
      <c r="AA115" s="567"/>
      <c r="AB115" s="567"/>
      <c r="AC115" s="567"/>
      <c r="AE115" s="286"/>
    </row>
    <row r="116" spans="1:31" x14ac:dyDescent="0.25">
      <c r="A116" s="244">
        <v>26</v>
      </c>
      <c r="B116" s="154"/>
      <c r="C116" s="243" t="s">
        <v>97</v>
      </c>
      <c r="D116" s="2" t="s">
        <v>98</v>
      </c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4"/>
      <c r="P116" s="103">
        <v>20</v>
      </c>
      <c r="Q116" s="103">
        <v>20</v>
      </c>
      <c r="R116" s="103">
        <v>2</v>
      </c>
      <c r="S116" s="103">
        <v>78</v>
      </c>
      <c r="T116" s="103">
        <f>SUM(T117:T120)</f>
        <v>98</v>
      </c>
      <c r="U116" s="103">
        <f t="shared" ref="U116:X116" si="46">SUM(U117:U120)</f>
        <v>20</v>
      </c>
      <c r="V116" s="103">
        <f t="shared" si="46"/>
        <v>56</v>
      </c>
      <c r="W116" s="385">
        <f t="shared" ref="W116" si="47">SUM(W117:W120)</f>
        <v>56</v>
      </c>
      <c r="X116" s="385">
        <f t="shared" si="46"/>
        <v>56</v>
      </c>
      <c r="Y116" s="568"/>
      <c r="Z116" s="565"/>
      <c r="AA116" s="565"/>
      <c r="AB116" s="565"/>
      <c r="AC116" s="565"/>
      <c r="AE116" s="293">
        <f t="shared" si="31"/>
        <v>-22</v>
      </c>
    </row>
    <row r="117" spans="1:31" s="150" customFormat="1" x14ac:dyDescent="0.25">
      <c r="A117" s="247">
        <v>26</v>
      </c>
      <c r="B117" s="248"/>
      <c r="C117" s="248" t="s">
        <v>97</v>
      </c>
      <c r="D117" s="260" t="s">
        <v>98</v>
      </c>
      <c r="E117" s="260"/>
      <c r="F117" s="248" t="s">
        <v>936</v>
      </c>
      <c r="G117" s="248" t="s">
        <v>924</v>
      </c>
      <c r="H117" s="248" t="s">
        <v>937</v>
      </c>
      <c r="I117" s="248" t="s">
        <v>926</v>
      </c>
      <c r="J117" s="248" t="s">
        <v>927</v>
      </c>
      <c r="K117" s="260" t="s">
        <v>938</v>
      </c>
      <c r="L117" s="248" t="s">
        <v>937</v>
      </c>
      <c r="M117" s="248" t="s">
        <v>939</v>
      </c>
      <c r="N117" s="248" t="s">
        <v>940</v>
      </c>
      <c r="O117" s="224"/>
      <c r="P117" s="247"/>
      <c r="Q117" s="247"/>
      <c r="R117" s="247"/>
      <c r="S117" s="247"/>
      <c r="T117" s="205">
        <v>8</v>
      </c>
      <c r="U117" s="205"/>
      <c r="V117" s="205">
        <v>8</v>
      </c>
      <c r="W117" s="229">
        <v>8</v>
      </c>
      <c r="X117" s="229">
        <v>8</v>
      </c>
      <c r="Y117" s="569"/>
      <c r="Z117" s="567"/>
      <c r="AA117" s="567"/>
      <c r="AB117" s="567"/>
      <c r="AC117" s="567"/>
      <c r="AE117" s="286"/>
    </row>
    <row r="118" spans="1:31" s="150" customFormat="1" x14ac:dyDescent="0.25">
      <c r="A118" s="247">
        <v>26</v>
      </c>
      <c r="B118" s="248"/>
      <c r="C118" s="248" t="s">
        <v>97</v>
      </c>
      <c r="D118" s="260" t="s">
        <v>98</v>
      </c>
      <c r="E118" s="260"/>
      <c r="F118" s="248" t="s">
        <v>955</v>
      </c>
      <c r="G118" s="248" t="s">
        <v>924</v>
      </c>
      <c r="H118" s="248" t="s">
        <v>956</v>
      </c>
      <c r="I118" s="248" t="s">
        <v>926</v>
      </c>
      <c r="J118" s="248" t="s">
        <v>927</v>
      </c>
      <c r="K118" s="248" t="s">
        <v>952</v>
      </c>
      <c r="L118" s="248" t="s">
        <v>956</v>
      </c>
      <c r="M118" s="248" t="s">
        <v>957</v>
      </c>
      <c r="N118" s="248" t="s">
        <v>958</v>
      </c>
      <c r="O118" s="224"/>
      <c r="P118" s="247"/>
      <c r="Q118" s="247"/>
      <c r="R118" s="247"/>
      <c r="S118" s="247"/>
      <c r="T118" s="205">
        <v>10</v>
      </c>
      <c r="U118" s="205"/>
      <c r="V118" s="205">
        <v>8</v>
      </c>
      <c r="W118" s="229">
        <v>8</v>
      </c>
      <c r="X118" s="229">
        <v>8</v>
      </c>
      <c r="Y118" s="569"/>
      <c r="Z118" s="567"/>
      <c r="AA118" s="567"/>
      <c r="AB118" s="567"/>
      <c r="AC118" s="567"/>
      <c r="AE118" s="286"/>
    </row>
    <row r="119" spans="1:31" s="150" customFormat="1" x14ac:dyDescent="0.25">
      <c r="A119" s="247">
        <v>26</v>
      </c>
      <c r="B119" s="248"/>
      <c r="C119" s="248" t="s">
        <v>97</v>
      </c>
      <c r="D119" s="260" t="s">
        <v>98</v>
      </c>
      <c r="E119" s="260"/>
      <c r="F119" s="248" t="s">
        <v>1013</v>
      </c>
      <c r="G119" s="248" t="s">
        <v>924</v>
      </c>
      <c r="H119" s="248" t="s">
        <v>925</v>
      </c>
      <c r="I119" s="248" t="s">
        <v>926</v>
      </c>
      <c r="J119" s="248" t="s">
        <v>927</v>
      </c>
      <c r="K119" s="248" t="s">
        <v>970</v>
      </c>
      <c r="L119" s="248" t="s">
        <v>1014</v>
      </c>
      <c r="M119" s="248" t="s">
        <v>1015</v>
      </c>
      <c r="N119" s="248" t="s">
        <v>1016</v>
      </c>
      <c r="O119" s="224"/>
      <c r="P119" s="247"/>
      <c r="Q119" s="247"/>
      <c r="R119" s="247"/>
      <c r="S119" s="247"/>
      <c r="T119" s="205">
        <v>20</v>
      </c>
      <c r="U119" s="205"/>
      <c r="V119" s="205">
        <v>10</v>
      </c>
      <c r="W119" s="229">
        <v>10</v>
      </c>
      <c r="X119" s="229">
        <v>10</v>
      </c>
      <c r="Y119" s="569"/>
      <c r="Z119" s="567"/>
      <c r="AA119" s="567"/>
      <c r="AB119" s="567"/>
      <c r="AC119" s="567"/>
      <c r="AE119" s="286"/>
    </row>
    <row r="120" spans="1:31" s="150" customFormat="1" x14ac:dyDescent="0.25">
      <c r="A120" s="247">
        <v>26</v>
      </c>
      <c r="B120" s="248"/>
      <c r="C120" s="248" t="s">
        <v>97</v>
      </c>
      <c r="D120" s="260" t="s">
        <v>98</v>
      </c>
      <c r="E120" s="260"/>
      <c r="F120" s="248" t="s">
        <v>969</v>
      </c>
      <c r="G120" s="248" t="s">
        <v>924</v>
      </c>
      <c r="H120" s="248" t="s">
        <v>932</v>
      </c>
      <c r="I120" s="248" t="s">
        <v>926</v>
      </c>
      <c r="J120" s="248" t="s">
        <v>927</v>
      </c>
      <c r="K120" s="248" t="s">
        <v>970</v>
      </c>
      <c r="L120" s="248" t="s">
        <v>932</v>
      </c>
      <c r="M120" s="248" t="s">
        <v>971</v>
      </c>
      <c r="N120" s="248" t="s">
        <v>972</v>
      </c>
      <c r="O120" s="224"/>
      <c r="P120" s="247"/>
      <c r="Q120" s="247"/>
      <c r="R120" s="247"/>
      <c r="S120" s="247"/>
      <c r="T120" s="205">
        <v>60</v>
      </c>
      <c r="U120" s="205">
        <v>20</v>
      </c>
      <c r="V120" s="205">
        <v>30</v>
      </c>
      <c r="W120" s="229">
        <v>30</v>
      </c>
      <c r="X120" s="229">
        <v>30</v>
      </c>
      <c r="Y120" s="569"/>
      <c r="Z120" s="567"/>
      <c r="AA120" s="567"/>
      <c r="AB120" s="567"/>
      <c r="AC120" s="567"/>
      <c r="AE120" s="286"/>
    </row>
    <row r="121" spans="1:31" s="155" customFormat="1" x14ac:dyDescent="0.25">
      <c r="A121" s="244">
        <v>26</v>
      </c>
      <c r="B121" s="154"/>
      <c r="C121" s="243" t="s">
        <v>99</v>
      </c>
      <c r="D121" s="2" t="s">
        <v>100</v>
      </c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"/>
      <c r="P121" s="105">
        <f t="shared" ref="P121:Y121" si="48">P122+P127+P128+P129+P130+P132</f>
        <v>36</v>
      </c>
      <c r="Q121" s="105">
        <f t="shared" si="48"/>
        <v>36</v>
      </c>
      <c r="R121" s="105">
        <f t="shared" si="48"/>
        <v>0</v>
      </c>
      <c r="S121" s="105">
        <f t="shared" si="48"/>
        <v>35</v>
      </c>
      <c r="T121" s="105">
        <f t="shared" si="48"/>
        <v>69</v>
      </c>
      <c r="U121" s="105">
        <f t="shared" si="48"/>
        <v>10</v>
      </c>
      <c r="V121" s="105">
        <f t="shared" si="48"/>
        <v>64</v>
      </c>
      <c r="W121" s="111">
        <f t="shared" ref="W121" si="49">W122+W127+W128+W129+W130+W132</f>
        <v>64</v>
      </c>
      <c r="X121" s="111">
        <f t="shared" si="48"/>
        <v>64</v>
      </c>
      <c r="Y121" s="564">
        <f t="shared" si="48"/>
        <v>0</v>
      </c>
      <c r="Z121" s="578"/>
      <c r="AA121" s="578"/>
      <c r="AB121" s="578"/>
      <c r="AC121" s="578"/>
      <c r="AE121" s="296">
        <f t="shared" si="31"/>
        <v>29</v>
      </c>
    </row>
    <row r="122" spans="1:31" ht="15" customHeight="1" x14ac:dyDescent="0.25">
      <c r="A122" s="232">
        <v>26</v>
      </c>
      <c r="B122" s="235"/>
      <c r="C122" s="233" t="s">
        <v>101</v>
      </c>
      <c r="D122" s="21" t="s">
        <v>102</v>
      </c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8"/>
      <c r="P122" s="110">
        <v>35</v>
      </c>
      <c r="Q122" s="110">
        <v>35</v>
      </c>
      <c r="R122" s="110">
        <v>0</v>
      </c>
      <c r="S122" s="110">
        <v>35</v>
      </c>
      <c r="T122" s="110">
        <f>SUM(T123:T126)</f>
        <v>60</v>
      </c>
      <c r="U122" s="110">
        <f t="shared" ref="U122:X122" si="50">SUM(U123:U126)</f>
        <v>10</v>
      </c>
      <c r="V122" s="110">
        <f t="shared" si="50"/>
        <v>55</v>
      </c>
      <c r="W122" s="110">
        <f t="shared" ref="W122" si="51">SUM(W123:W126)</f>
        <v>55</v>
      </c>
      <c r="X122" s="110">
        <f t="shared" si="50"/>
        <v>55</v>
      </c>
      <c r="Y122" s="574"/>
      <c r="Z122" s="573"/>
      <c r="AA122" s="573"/>
      <c r="AB122" s="573"/>
      <c r="AC122" s="573"/>
      <c r="AE122" s="297">
        <f t="shared" si="31"/>
        <v>20</v>
      </c>
    </row>
    <row r="123" spans="1:31" s="150" customFormat="1" ht="15" customHeight="1" x14ac:dyDescent="0.25">
      <c r="A123" s="247">
        <v>26</v>
      </c>
      <c r="B123" s="248"/>
      <c r="C123" s="248" t="s">
        <v>101</v>
      </c>
      <c r="D123" s="260" t="s">
        <v>102</v>
      </c>
      <c r="E123" s="260"/>
      <c r="F123" s="248" t="s">
        <v>978</v>
      </c>
      <c r="G123" s="248" t="s">
        <v>924</v>
      </c>
      <c r="H123" s="248" t="s">
        <v>937</v>
      </c>
      <c r="I123" s="248" t="s">
        <v>926</v>
      </c>
      <c r="J123" s="248" t="s">
        <v>964</v>
      </c>
      <c r="K123" s="248" t="s">
        <v>979</v>
      </c>
      <c r="L123" s="248" t="s">
        <v>937</v>
      </c>
      <c r="M123" s="248" t="s">
        <v>980</v>
      </c>
      <c r="N123" s="248" t="s">
        <v>940</v>
      </c>
      <c r="O123" s="248"/>
      <c r="P123" s="247"/>
      <c r="Q123" s="247"/>
      <c r="R123" s="247"/>
      <c r="S123" s="247"/>
      <c r="T123" s="229">
        <v>20</v>
      </c>
      <c r="U123" s="229"/>
      <c r="V123" s="229">
        <v>15</v>
      </c>
      <c r="W123" s="229">
        <v>15</v>
      </c>
      <c r="X123" s="229">
        <v>15</v>
      </c>
      <c r="Y123" s="575"/>
      <c r="Z123" s="567"/>
      <c r="AA123" s="567"/>
      <c r="AB123" s="567"/>
      <c r="AC123" s="567"/>
      <c r="AE123" s="286"/>
    </row>
    <row r="124" spans="1:31" s="150" customFormat="1" ht="15" customHeight="1" x14ac:dyDescent="0.25">
      <c r="A124" s="247">
        <v>26</v>
      </c>
      <c r="B124" s="248"/>
      <c r="C124" s="248" t="s">
        <v>101</v>
      </c>
      <c r="D124" s="260" t="s">
        <v>102</v>
      </c>
      <c r="E124" s="260"/>
      <c r="F124" s="248" t="s">
        <v>1013</v>
      </c>
      <c r="G124" s="248" t="s">
        <v>924</v>
      </c>
      <c r="H124" s="248" t="s">
        <v>925</v>
      </c>
      <c r="I124" s="248" t="s">
        <v>926</v>
      </c>
      <c r="J124" s="248" t="s">
        <v>927</v>
      </c>
      <c r="K124" s="248" t="s">
        <v>970</v>
      </c>
      <c r="L124" s="248" t="s">
        <v>1014</v>
      </c>
      <c r="M124" s="248" t="s">
        <v>1015</v>
      </c>
      <c r="N124" s="248" t="s">
        <v>1016</v>
      </c>
      <c r="O124" s="248"/>
      <c r="P124" s="247"/>
      <c r="Q124" s="247"/>
      <c r="R124" s="247"/>
      <c r="S124" s="247"/>
      <c r="T124" s="229">
        <v>10</v>
      </c>
      <c r="U124" s="229"/>
      <c r="V124" s="229">
        <v>10</v>
      </c>
      <c r="W124" s="229">
        <v>10</v>
      </c>
      <c r="X124" s="229">
        <v>10</v>
      </c>
      <c r="Y124" s="575"/>
      <c r="Z124" s="567"/>
      <c r="AA124" s="567"/>
      <c r="AB124" s="567"/>
      <c r="AC124" s="567"/>
      <c r="AE124" s="286"/>
    </row>
    <row r="125" spans="1:31" s="150" customFormat="1" ht="15" customHeight="1" x14ac:dyDescent="0.25">
      <c r="A125" s="247">
        <v>26</v>
      </c>
      <c r="B125" s="248"/>
      <c r="C125" s="248" t="s">
        <v>101</v>
      </c>
      <c r="D125" s="260" t="s">
        <v>102</v>
      </c>
      <c r="E125" s="260"/>
      <c r="F125" s="248" t="s">
        <v>969</v>
      </c>
      <c r="G125" s="248" t="s">
        <v>924</v>
      </c>
      <c r="H125" s="248" t="s">
        <v>932</v>
      </c>
      <c r="I125" s="248" t="s">
        <v>926</v>
      </c>
      <c r="J125" s="248" t="s">
        <v>927</v>
      </c>
      <c r="K125" s="248" t="s">
        <v>970</v>
      </c>
      <c r="L125" s="248" t="s">
        <v>932</v>
      </c>
      <c r="M125" s="248" t="s">
        <v>971</v>
      </c>
      <c r="N125" s="248" t="s">
        <v>972</v>
      </c>
      <c r="O125" s="248"/>
      <c r="P125" s="247"/>
      <c r="Q125" s="247"/>
      <c r="R125" s="247"/>
      <c r="S125" s="247"/>
      <c r="T125" s="229">
        <v>20</v>
      </c>
      <c r="U125" s="229">
        <v>10</v>
      </c>
      <c r="V125" s="229">
        <v>20</v>
      </c>
      <c r="W125" s="229">
        <v>20</v>
      </c>
      <c r="X125" s="229">
        <v>20</v>
      </c>
      <c r="Y125" s="575"/>
      <c r="Z125" s="567"/>
      <c r="AA125" s="567"/>
      <c r="AB125" s="567"/>
      <c r="AC125" s="567"/>
      <c r="AE125" s="286"/>
    </row>
    <row r="126" spans="1:31" s="150" customFormat="1" ht="15" customHeight="1" x14ac:dyDescent="0.25">
      <c r="A126" s="247">
        <v>26</v>
      </c>
      <c r="B126" s="248"/>
      <c r="C126" s="248" t="s">
        <v>101</v>
      </c>
      <c r="D126" s="224" t="s">
        <v>102</v>
      </c>
      <c r="E126" s="260"/>
      <c r="F126" s="248" t="s">
        <v>950</v>
      </c>
      <c r="G126" s="248" t="s">
        <v>924</v>
      </c>
      <c r="H126" s="248" t="s">
        <v>951</v>
      </c>
      <c r="I126" s="248" t="s">
        <v>926</v>
      </c>
      <c r="J126" s="248" t="s">
        <v>927</v>
      </c>
      <c r="K126" s="260" t="s">
        <v>952</v>
      </c>
      <c r="L126" s="248" t="s">
        <v>951</v>
      </c>
      <c r="M126" s="248" t="s">
        <v>953</v>
      </c>
      <c r="N126" s="248" t="s">
        <v>954</v>
      </c>
      <c r="O126" s="225"/>
      <c r="P126" s="247"/>
      <c r="Q126" s="247"/>
      <c r="R126" s="247"/>
      <c r="S126" s="247"/>
      <c r="T126" s="229">
        <v>10</v>
      </c>
      <c r="U126" s="229"/>
      <c r="V126" s="229">
        <v>10</v>
      </c>
      <c r="W126" s="229">
        <v>10</v>
      </c>
      <c r="X126" s="229">
        <v>10</v>
      </c>
      <c r="Y126" s="575"/>
      <c r="Z126" s="567"/>
      <c r="AA126" s="567"/>
      <c r="AB126" s="567"/>
      <c r="AC126" s="567"/>
      <c r="AE126" s="286"/>
    </row>
    <row r="127" spans="1:31" ht="15" customHeight="1" x14ac:dyDescent="0.25">
      <c r="A127" s="232">
        <v>26</v>
      </c>
      <c r="B127" s="235"/>
      <c r="C127" s="233" t="s">
        <v>103</v>
      </c>
      <c r="D127" s="21" t="s">
        <v>104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8"/>
      <c r="P127" s="110">
        <v>1</v>
      </c>
      <c r="Q127" s="110">
        <v>1</v>
      </c>
      <c r="R127" s="110">
        <v>0</v>
      </c>
      <c r="S127" s="110">
        <v>0</v>
      </c>
      <c r="T127" s="110"/>
      <c r="U127" s="110"/>
      <c r="V127" s="110"/>
      <c r="W127" s="110"/>
      <c r="X127" s="110"/>
      <c r="Y127" s="574"/>
      <c r="Z127" s="573"/>
      <c r="AA127" s="573"/>
      <c r="AB127" s="573"/>
      <c r="AC127" s="573"/>
      <c r="AE127" s="294">
        <f t="shared" si="31"/>
        <v>0</v>
      </c>
    </row>
    <row r="128" spans="1:31" ht="15" customHeight="1" x14ac:dyDescent="0.25">
      <c r="A128" s="232">
        <v>26</v>
      </c>
      <c r="B128" s="235"/>
      <c r="C128" s="233" t="s">
        <v>105</v>
      </c>
      <c r="D128" s="21" t="s">
        <v>106</v>
      </c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17"/>
      <c r="P128" s="106">
        <v>0</v>
      </c>
      <c r="Q128" s="106">
        <v>0</v>
      </c>
      <c r="R128" s="110">
        <v>0</v>
      </c>
      <c r="S128" s="106">
        <v>0</v>
      </c>
      <c r="T128" s="106"/>
      <c r="U128" s="106"/>
      <c r="V128" s="106"/>
      <c r="W128" s="106"/>
      <c r="X128" s="106"/>
      <c r="Y128" s="572"/>
      <c r="Z128" s="573"/>
      <c r="AA128" s="573"/>
      <c r="AB128" s="573"/>
      <c r="AC128" s="573"/>
      <c r="AE128" s="294">
        <f t="shared" si="31"/>
        <v>0</v>
      </c>
    </row>
    <row r="129" spans="1:31" ht="15" customHeight="1" x14ac:dyDescent="0.25">
      <c r="A129" s="232">
        <v>26</v>
      </c>
      <c r="B129" s="235"/>
      <c r="C129" s="233" t="s">
        <v>107</v>
      </c>
      <c r="D129" s="21" t="s">
        <v>108</v>
      </c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8"/>
      <c r="P129" s="110">
        <v>0</v>
      </c>
      <c r="Q129" s="110">
        <v>0</v>
      </c>
      <c r="R129" s="110">
        <v>0</v>
      </c>
      <c r="S129" s="110">
        <v>0</v>
      </c>
      <c r="T129" s="110"/>
      <c r="U129" s="110"/>
      <c r="V129" s="110"/>
      <c r="W129" s="110"/>
      <c r="X129" s="110"/>
      <c r="Y129" s="574"/>
      <c r="Z129" s="573"/>
      <c r="AA129" s="573"/>
      <c r="AB129" s="573"/>
      <c r="AC129" s="573"/>
      <c r="AE129" s="294">
        <f t="shared" si="31"/>
        <v>0</v>
      </c>
    </row>
    <row r="130" spans="1:31" ht="15" customHeight="1" x14ac:dyDescent="0.25">
      <c r="A130" s="232">
        <v>26</v>
      </c>
      <c r="B130" s="235"/>
      <c r="C130" s="234" t="s">
        <v>109</v>
      </c>
      <c r="D130" s="21" t="s">
        <v>110</v>
      </c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8"/>
      <c r="P130" s="110">
        <v>0</v>
      </c>
      <c r="Q130" s="110">
        <v>0</v>
      </c>
      <c r="R130" s="110">
        <v>0</v>
      </c>
      <c r="S130" s="110">
        <v>0</v>
      </c>
      <c r="T130" s="110">
        <f t="shared" ref="T130:X130" si="52">SUM(T131)</f>
        <v>9</v>
      </c>
      <c r="U130" s="110">
        <f t="shared" si="52"/>
        <v>0</v>
      </c>
      <c r="V130" s="110">
        <f t="shared" si="52"/>
        <v>9</v>
      </c>
      <c r="W130" s="110">
        <f t="shared" si="52"/>
        <v>9</v>
      </c>
      <c r="X130" s="110">
        <f t="shared" si="52"/>
        <v>9</v>
      </c>
      <c r="Y130" s="574"/>
      <c r="Z130" s="573"/>
      <c r="AA130" s="573"/>
      <c r="AB130" s="573"/>
      <c r="AC130" s="573"/>
      <c r="AE130" s="297">
        <f t="shared" si="31"/>
        <v>9</v>
      </c>
    </row>
    <row r="131" spans="1:31" s="150" customFormat="1" ht="15" customHeight="1" x14ac:dyDescent="0.25">
      <c r="A131" s="247">
        <v>26</v>
      </c>
      <c r="B131" s="248"/>
      <c r="C131" s="248" t="s">
        <v>109</v>
      </c>
      <c r="D131" s="260" t="s">
        <v>1017</v>
      </c>
      <c r="E131" s="260"/>
      <c r="F131" s="248" t="s">
        <v>936</v>
      </c>
      <c r="G131" s="248" t="s">
        <v>924</v>
      </c>
      <c r="H131" s="248" t="s">
        <v>937</v>
      </c>
      <c r="I131" s="248" t="s">
        <v>926</v>
      </c>
      <c r="J131" s="248" t="s">
        <v>964</v>
      </c>
      <c r="K131" s="248" t="s">
        <v>938</v>
      </c>
      <c r="L131" s="248" t="s">
        <v>937</v>
      </c>
      <c r="M131" s="248" t="s">
        <v>939</v>
      </c>
      <c r="N131" s="248" t="s">
        <v>940</v>
      </c>
      <c r="O131" s="248"/>
      <c r="P131" s="247"/>
      <c r="Q131" s="247"/>
      <c r="R131" s="247"/>
      <c r="S131" s="247"/>
      <c r="T131" s="229">
        <v>9</v>
      </c>
      <c r="U131" s="229"/>
      <c r="V131" s="229">
        <v>9</v>
      </c>
      <c r="W131" s="229">
        <v>9</v>
      </c>
      <c r="X131" s="229">
        <v>9</v>
      </c>
      <c r="Y131" s="575"/>
      <c r="Z131" s="567"/>
      <c r="AA131" s="567"/>
      <c r="AB131" s="567"/>
      <c r="AC131" s="567"/>
      <c r="AE131" s="286"/>
    </row>
    <row r="132" spans="1:31" ht="15" customHeight="1" x14ac:dyDescent="0.25">
      <c r="A132" s="232">
        <v>26</v>
      </c>
      <c r="B132" s="235"/>
      <c r="C132" s="147" t="s">
        <v>111</v>
      </c>
      <c r="D132" s="148" t="s">
        <v>112</v>
      </c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17"/>
      <c r="P132" s="106">
        <v>0</v>
      </c>
      <c r="Q132" s="106">
        <v>0</v>
      </c>
      <c r="R132" s="110">
        <v>0</v>
      </c>
      <c r="S132" s="106">
        <v>0</v>
      </c>
      <c r="T132" s="106"/>
      <c r="U132" s="106"/>
      <c r="V132" s="106"/>
      <c r="W132" s="106"/>
      <c r="X132" s="106"/>
      <c r="Y132" s="572"/>
      <c r="Z132" s="573"/>
      <c r="AA132" s="573"/>
      <c r="AB132" s="573"/>
      <c r="AC132" s="573"/>
      <c r="AE132" s="294">
        <f t="shared" si="31"/>
        <v>0</v>
      </c>
    </row>
    <row r="133" spans="1:31" x14ac:dyDescent="0.25">
      <c r="A133" s="244">
        <v>26</v>
      </c>
      <c r="B133" s="154"/>
      <c r="C133" s="243" t="s">
        <v>113</v>
      </c>
      <c r="D133" s="2" t="s">
        <v>114</v>
      </c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4"/>
      <c r="P133" s="103">
        <v>0</v>
      </c>
      <c r="Q133" s="103">
        <v>0</v>
      </c>
      <c r="R133" s="103">
        <v>0</v>
      </c>
      <c r="S133" s="103">
        <v>0</v>
      </c>
      <c r="T133" s="103"/>
      <c r="U133" s="103"/>
      <c r="V133" s="103"/>
      <c r="W133" s="385"/>
      <c r="X133" s="385"/>
      <c r="Y133" s="568"/>
      <c r="Z133" s="565"/>
      <c r="AA133" s="565"/>
      <c r="AB133" s="565"/>
      <c r="AC133" s="565"/>
      <c r="AE133" s="293">
        <f t="shared" si="31"/>
        <v>0</v>
      </c>
    </row>
    <row r="134" spans="1:31" x14ac:dyDescent="0.25">
      <c r="A134" s="244">
        <v>26</v>
      </c>
      <c r="B134" s="154"/>
      <c r="C134" s="243" t="s">
        <v>115</v>
      </c>
      <c r="D134" s="2" t="s">
        <v>116</v>
      </c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4"/>
      <c r="P134" s="103">
        <v>80</v>
      </c>
      <c r="Q134" s="103">
        <v>90</v>
      </c>
      <c r="R134" s="103">
        <v>36</v>
      </c>
      <c r="S134" s="103">
        <v>80</v>
      </c>
      <c r="T134" s="103">
        <f t="shared" ref="T134:X134" si="53">SUM(T135:T139)</f>
        <v>95</v>
      </c>
      <c r="U134" s="103">
        <f t="shared" si="53"/>
        <v>44</v>
      </c>
      <c r="V134" s="103">
        <f t="shared" si="53"/>
        <v>88</v>
      </c>
      <c r="W134" s="103">
        <f t="shared" ref="W134" si="54">SUM(W135:W139)</f>
        <v>88</v>
      </c>
      <c r="X134" s="103">
        <f t="shared" si="53"/>
        <v>88</v>
      </c>
      <c r="Y134" s="568"/>
      <c r="Z134" s="565"/>
      <c r="AA134" s="565"/>
      <c r="AB134" s="565"/>
      <c r="AC134" s="565"/>
      <c r="AE134" s="296">
        <f t="shared" si="31"/>
        <v>8</v>
      </c>
    </row>
    <row r="135" spans="1:31" s="150" customFormat="1" x14ac:dyDescent="0.25">
      <c r="A135" s="247">
        <v>26</v>
      </c>
      <c r="B135" s="248"/>
      <c r="C135" s="248" t="s">
        <v>115</v>
      </c>
      <c r="D135" s="260" t="s">
        <v>116</v>
      </c>
      <c r="E135" s="260"/>
      <c r="F135" s="248" t="s">
        <v>936</v>
      </c>
      <c r="G135" s="248" t="s">
        <v>924</v>
      </c>
      <c r="H135" s="248" t="s">
        <v>937</v>
      </c>
      <c r="I135" s="248" t="s">
        <v>926</v>
      </c>
      <c r="J135" s="248" t="s">
        <v>927</v>
      </c>
      <c r="K135" s="260" t="s">
        <v>938</v>
      </c>
      <c r="L135" s="248" t="s">
        <v>937</v>
      </c>
      <c r="M135" s="248" t="s">
        <v>939</v>
      </c>
      <c r="N135" s="248" t="s">
        <v>940</v>
      </c>
      <c r="O135" s="248"/>
      <c r="P135" s="247"/>
      <c r="Q135" s="247"/>
      <c r="R135" s="247"/>
      <c r="S135" s="247"/>
      <c r="T135" s="205">
        <v>8</v>
      </c>
      <c r="U135" s="205"/>
      <c r="V135" s="205">
        <v>8</v>
      </c>
      <c r="W135" s="229">
        <v>8</v>
      </c>
      <c r="X135" s="229">
        <v>8</v>
      </c>
      <c r="Y135" s="569"/>
      <c r="Z135" s="567"/>
      <c r="AA135" s="567"/>
      <c r="AB135" s="567"/>
      <c r="AC135" s="567"/>
      <c r="AE135" s="286"/>
    </row>
    <row r="136" spans="1:31" s="150" customFormat="1" x14ac:dyDescent="0.25">
      <c r="A136" s="247">
        <v>26</v>
      </c>
      <c r="B136" s="248"/>
      <c r="C136" s="248" t="s">
        <v>115</v>
      </c>
      <c r="D136" s="260" t="s">
        <v>116</v>
      </c>
      <c r="E136" s="260"/>
      <c r="F136" s="248" t="s">
        <v>950</v>
      </c>
      <c r="G136" s="248" t="s">
        <v>924</v>
      </c>
      <c r="H136" s="248" t="s">
        <v>951</v>
      </c>
      <c r="I136" s="248" t="s">
        <v>926</v>
      </c>
      <c r="J136" s="248" t="s">
        <v>927</v>
      </c>
      <c r="K136" s="260" t="s">
        <v>952</v>
      </c>
      <c r="L136" s="248" t="s">
        <v>951</v>
      </c>
      <c r="M136" s="248" t="s">
        <v>953</v>
      </c>
      <c r="N136" s="248" t="s">
        <v>954</v>
      </c>
      <c r="O136" s="248"/>
      <c r="P136" s="247"/>
      <c r="Q136" s="247"/>
      <c r="R136" s="247"/>
      <c r="S136" s="247"/>
      <c r="T136" s="205">
        <v>15</v>
      </c>
      <c r="U136" s="205"/>
      <c r="V136" s="205">
        <v>15</v>
      </c>
      <c r="W136" s="229">
        <v>15</v>
      </c>
      <c r="X136" s="229">
        <v>15</v>
      </c>
      <c r="Y136" s="569"/>
      <c r="Z136" s="567"/>
      <c r="AA136" s="567"/>
      <c r="AB136" s="567"/>
      <c r="AC136" s="567"/>
      <c r="AE136" s="286"/>
    </row>
    <row r="137" spans="1:31" s="150" customFormat="1" x14ac:dyDescent="0.25">
      <c r="A137" s="247">
        <v>26</v>
      </c>
      <c r="B137" s="248"/>
      <c r="C137" s="248" t="s">
        <v>115</v>
      </c>
      <c r="D137" s="260" t="s">
        <v>116</v>
      </c>
      <c r="E137" s="260"/>
      <c r="F137" s="248" t="s">
        <v>955</v>
      </c>
      <c r="G137" s="248" t="s">
        <v>924</v>
      </c>
      <c r="H137" s="248" t="s">
        <v>956</v>
      </c>
      <c r="I137" s="248" t="s">
        <v>926</v>
      </c>
      <c r="J137" s="248" t="s">
        <v>927</v>
      </c>
      <c r="K137" s="248" t="s">
        <v>952</v>
      </c>
      <c r="L137" s="248" t="s">
        <v>956</v>
      </c>
      <c r="M137" s="248" t="s">
        <v>957</v>
      </c>
      <c r="N137" s="248" t="s">
        <v>958</v>
      </c>
      <c r="O137" s="248"/>
      <c r="P137" s="247"/>
      <c r="Q137" s="247"/>
      <c r="R137" s="247"/>
      <c r="S137" s="247"/>
      <c r="T137" s="205">
        <v>10</v>
      </c>
      <c r="U137" s="205">
        <v>4</v>
      </c>
      <c r="V137" s="205">
        <v>10</v>
      </c>
      <c r="W137" s="229">
        <v>10</v>
      </c>
      <c r="X137" s="229">
        <v>10</v>
      </c>
      <c r="Y137" s="569"/>
      <c r="Z137" s="567"/>
      <c r="AA137" s="567"/>
      <c r="AB137" s="567"/>
      <c r="AC137" s="567"/>
      <c r="AE137" s="286"/>
    </row>
    <row r="138" spans="1:31" s="150" customFormat="1" x14ac:dyDescent="0.25">
      <c r="A138" s="247">
        <v>26</v>
      </c>
      <c r="B138" s="248"/>
      <c r="C138" s="248" t="s">
        <v>115</v>
      </c>
      <c r="D138" s="260" t="s">
        <v>116</v>
      </c>
      <c r="E138" s="260"/>
      <c r="F138" s="248" t="s">
        <v>1013</v>
      </c>
      <c r="G138" s="248" t="s">
        <v>924</v>
      </c>
      <c r="H138" s="248" t="s">
        <v>925</v>
      </c>
      <c r="I138" s="248" t="s">
        <v>926</v>
      </c>
      <c r="J138" s="248" t="s">
        <v>927</v>
      </c>
      <c r="K138" s="248" t="s">
        <v>970</v>
      </c>
      <c r="L138" s="248" t="s">
        <v>1014</v>
      </c>
      <c r="M138" s="248" t="s">
        <v>1015</v>
      </c>
      <c r="N138" s="248" t="s">
        <v>1016</v>
      </c>
      <c r="O138" s="248"/>
      <c r="P138" s="247"/>
      <c r="Q138" s="247"/>
      <c r="R138" s="247"/>
      <c r="S138" s="247"/>
      <c r="T138" s="205">
        <v>12</v>
      </c>
      <c r="U138" s="205"/>
      <c r="V138" s="205">
        <v>10</v>
      </c>
      <c r="W138" s="229">
        <v>10</v>
      </c>
      <c r="X138" s="229">
        <v>10</v>
      </c>
      <c r="Y138" s="569"/>
      <c r="Z138" s="567"/>
      <c r="AA138" s="567"/>
      <c r="AB138" s="567"/>
      <c r="AC138" s="567"/>
      <c r="AE138" s="286"/>
    </row>
    <row r="139" spans="1:31" s="150" customFormat="1" x14ac:dyDescent="0.25">
      <c r="A139" s="247">
        <v>26</v>
      </c>
      <c r="B139" s="248"/>
      <c r="C139" s="248" t="s">
        <v>115</v>
      </c>
      <c r="D139" s="260" t="s">
        <v>116</v>
      </c>
      <c r="E139" s="260"/>
      <c r="F139" s="248" t="s">
        <v>969</v>
      </c>
      <c r="G139" s="248" t="s">
        <v>924</v>
      </c>
      <c r="H139" s="248" t="s">
        <v>932</v>
      </c>
      <c r="I139" s="248" t="s">
        <v>926</v>
      </c>
      <c r="J139" s="248" t="s">
        <v>927</v>
      </c>
      <c r="K139" s="248" t="s">
        <v>970</v>
      </c>
      <c r="L139" s="248" t="s">
        <v>932</v>
      </c>
      <c r="M139" s="248" t="s">
        <v>971</v>
      </c>
      <c r="N139" s="248" t="s">
        <v>972</v>
      </c>
      <c r="O139" s="248"/>
      <c r="P139" s="247"/>
      <c r="Q139" s="247"/>
      <c r="R139" s="247"/>
      <c r="S139" s="247"/>
      <c r="T139" s="205">
        <v>50</v>
      </c>
      <c r="U139" s="205">
        <v>40</v>
      </c>
      <c r="V139" s="205">
        <v>45</v>
      </c>
      <c r="W139" s="229">
        <v>45</v>
      </c>
      <c r="X139" s="229">
        <v>45</v>
      </c>
      <c r="Y139" s="569"/>
      <c r="Z139" s="567"/>
      <c r="AA139" s="567"/>
      <c r="AB139" s="567"/>
      <c r="AC139" s="567"/>
      <c r="AE139" s="286"/>
    </row>
    <row r="140" spans="1:31" ht="15" customHeight="1" x14ac:dyDescent="0.25">
      <c r="A140" s="221">
        <v>27</v>
      </c>
      <c r="B140" s="219" t="s">
        <v>117</v>
      </c>
      <c r="C140" s="218"/>
      <c r="D140" s="11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19"/>
      <c r="P140" s="104">
        <f>P141+P142</f>
        <v>3</v>
      </c>
      <c r="Q140" s="104">
        <f t="shared" ref="Q140:Y140" si="55">Q141+Q142</f>
        <v>3</v>
      </c>
      <c r="R140" s="104">
        <f t="shared" si="55"/>
        <v>0</v>
      </c>
      <c r="S140" s="104">
        <f t="shared" si="55"/>
        <v>0</v>
      </c>
      <c r="T140" s="104">
        <f t="shared" si="55"/>
        <v>0</v>
      </c>
      <c r="U140" s="104">
        <f t="shared" si="55"/>
        <v>0</v>
      </c>
      <c r="V140" s="104">
        <f t="shared" si="55"/>
        <v>0</v>
      </c>
      <c r="W140" s="384">
        <f t="shared" ref="W140" si="56">W141+W142</f>
        <v>0</v>
      </c>
      <c r="X140" s="384">
        <f t="shared" si="55"/>
        <v>0</v>
      </c>
      <c r="Y140" s="562">
        <f t="shared" si="55"/>
        <v>0</v>
      </c>
      <c r="Z140" s="563"/>
      <c r="AA140" s="563"/>
      <c r="AB140" s="563"/>
      <c r="AC140" s="563"/>
      <c r="AE140" s="292">
        <f t="shared" ref="AE140:AE199" si="57">V140-S140</f>
        <v>0</v>
      </c>
    </row>
    <row r="141" spans="1:31" x14ac:dyDescent="0.25">
      <c r="A141" s="156">
        <v>27</v>
      </c>
      <c r="B141" s="157"/>
      <c r="C141" s="158" t="s">
        <v>118</v>
      </c>
      <c r="D141" s="2" t="s">
        <v>119</v>
      </c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18"/>
      <c r="P141" s="105">
        <v>0</v>
      </c>
      <c r="Q141" s="105">
        <v>0</v>
      </c>
      <c r="R141" s="105">
        <v>0</v>
      </c>
      <c r="S141" s="105">
        <v>0</v>
      </c>
      <c r="T141" s="105"/>
      <c r="U141" s="105"/>
      <c r="V141" s="105"/>
      <c r="W141" s="111"/>
      <c r="X141" s="111"/>
      <c r="Y141" s="564"/>
      <c r="Z141" s="565"/>
      <c r="AA141" s="565"/>
      <c r="AB141" s="565"/>
      <c r="AC141" s="565"/>
      <c r="AE141" s="293">
        <f t="shared" si="57"/>
        <v>0</v>
      </c>
    </row>
    <row r="142" spans="1:31" s="117" customFormat="1" x14ac:dyDescent="0.25">
      <c r="A142" s="244">
        <v>27</v>
      </c>
      <c r="B142" s="242"/>
      <c r="C142" s="243" t="s">
        <v>120</v>
      </c>
      <c r="D142" s="2" t="s">
        <v>121</v>
      </c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14"/>
      <c r="P142" s="103">
        <f>P143+P144+P145+P146+P147+P148</f>
        <v>3</v>
      </c>
      <c r="Q142" s="103">
        <v>3</v>
      </c>
      <c r="R142" s="103">
        <f t="shared" ref="R142:Y142" si="58">R143+R144+R145+R146+R147+R148</f>
        <v>0</v>
      </c>
      <c r="S142" s="103">
        <f t="shared" si="58"/>
        <v>0</v>
      </c>
      <c r="T142" s="103">
        <f t="shared" si="58"/>
        <v>0</v>
      </c>
      <c r="U142" s="103">
        <f t="shared" si="58"/>
        <v>0</v>
      </c>
      <c r="V142" s="103">
        <f t="shared" si="58"/>
        <v>0</v>
      </c>
      <c r="W142" s="385">
        <f t="shared" ref="W142" si="59">W143+W144+W145+W146+W147+W148</f>
        <v>0</v>
      </c>
      <c r="X142" s="385">
        <f t="shared" si="58"/>
        <v>0</v>
      </c>
      <c r="Y142" s="568">
        <f t="shared" si="58"/>
        <v>0</v>
      </c>
      <c r="Z142" s="579"/>
      <c r="AA142" s="579"/>
      <c r="AB142" s="579"/>
      <c r="AC142" s="579"/>
      <c r="AE142" s="293">
        <f t="shared" si="57"/>
        <v>0</v>
      </c>
    </row>
    <row r="143" spans="1:31" ht="15" customHeight="1" x14ac:dyDescent="0.25">
      <c r="A143" s="232">
        <v>27</v>
      </c>
      <c r="B143" s="146"/>
      <c r="C143" s="233" t="s">
        <v>122</v>
      </c>
      <c r="D143" s="23" t="s">
        <v>123</v>
      </c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8"/>
      <c r="P143" s="110">
        <v>1</v>
      </c>
      <c r="Q143" s="110">
        <v>1</v>
      </c>
      <c r="R143" s="110">
        <v>0</v>
      </c>
      <c r="S143" s="110">
        <v>0</v>
      </c>
      <c r="T143" s="110"/>
      <c r="U143" s="110"/>
      <c r="V143" s="110"/>
      <c r="W143" s="159"/>
      <c r="X143" s="159"/>
      <c r="Y143" s="580"/>
      <c r="Z143" s="573"/>
      <c r="AA143" s="573"/>
      <c r="AB143" s="573"/>
      <c r="AC143" s="573"/>
      <c r="AE143" s="294">
        <f t="shared" si="57"/>
        <v>0</v>
      </c>
    </row>
    <row r="144" spans="1:31" ht="15" customHeight="1" x14ac:dyDescent="0.25">
      <c r="A144" s="232">
        <v>27</v>
      </c>
      <c r="B144" s="146"/>
      <c r="C144" s="233" t="s">
        <v>124</v>
      </c>
      <c r="D144" s="23" t="s">
        <v>125</v>
      </c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6"/>
      <c r="P144" s="106">
        <v>1</v>
      </c>
      <c r="Q144" s="106">
        <v>1</v>
      </c>
      <c r="R144" s="110">
        <v>0</v>
      </c>
      <c r="S144" s="106">
        <v>0</v>
      </c>
      <c r="T144" s="106"/>
      <c r="U144" s="106"/>
      <c r="V144" s="106"/>
      <c r="W144" s="106"/>
      <c r="X144" s="106"/>
      <c r="Y144" s="572"/>
      <c r="Z144" s="573"/>
      <c r="AA144" s="573"/>
      <c r="AB144" s="573"/>
      <c r="AC144" s="573"/>
      <c r="AE144" s="294">
        <f t="shared" si="57"/>
        <v>0</v>
      </c>
    </row>
    <row r="145" spans="1:31" ht="15" customHeight="1" x14ac:dyDescent="0.25">
      <c r="A145" s="232">
        <v>27</v>
      </c>
      <c r="B145" s="146"/>
      <c r="C145" s="233" t="s">
        <v>126</v>
      </c>
      <c r="D145" s="23" t="s">
        <v>127</v>
      </c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6"/>
      <c r="P145" s="106">
        <v>0</v>
      </c>
      <c r="Q145" s="106">
        <v>0</v>
      </c>
      <c r="R145" s="110">
        <v>0</v>
      </c>
      <c r="S145" s="106">
        <v>0</v>
      </c>
      <c r="T145" s="106"/>
      <c r="U145" s="106"/>
      <c r="V145" s="106"/>
      <c r="W145" s="106"/>
      <c r="X145" s="106"/>
      <c r="Y145" s="572"/>
      <c r="Z145" s="573"/>
      <c r="AA145" s="573"/>
      <c r="AB145" s="573"/>
      <c r="AC145" s="573"/>
      <c r="AE145" s="294">
        <f t="shared" si="57"/>
        <v>0</v>
      </c>
    </row>
    <row r="146" spans="1:31" ht="15" customHeight="1" x14ac:dyDescent="0.25">
      <c r="A146" s="232">
        <v>27</v>
      </c>
      <c r="B146" s="146"/>
      <c r="C146" s="233" t="s">
        <v>128</v>
      </c>
      <c r="D146" s="23" t="s">
        <v>129</v>
      </c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6"/>
      <c r="P146" s="106">
        <v>0</v>
      </c>
      <c r="Q146" s="106">
        <v>0</v>
      </c>
      <c r="R146" s="110">
        <v>0</v>
      </c>
      <c r="S146" s="106">
        <v>0</v>
      </c>
      <c r="T146" s="106"/>
      <c r="U146" s="106"/>
      <c r="V146" s="106"/>
      <c r="W146" s="106"/>
      <c r="X146" s="106"/>
      <c r="Y146" s="572"/>
      <c r="Z146" s="573"/>
      <c r="AA146" s="573"/>
      <c r="AB146" s="573"/>
      <c r="AC146" s="573"/>
      <c r="AE146" s="294">
        <f t="shared" si="57"/>
        <v>0</v>
      </c>
    </row>
    <row r="147" spans="1:31" ht="15" customHeight="1" x14ac:dyDescent="0.25">
      <c r="A147" s="232">
        <v>27</v>
      </c>
      <c r="B147" s="146"/>
      <c r="C147" s="233" t="s">
        <v>130</v>
      </c>
      <c r="D147" s="23" t="s">
        <v>131</v>
      </c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6"/>
      <c r="P147" s="106">
        <v>0</v>
      </c>
      <c r="Q147" s="106">
        <v>0</v>
      </c>
      <c r="R147" s="110">
        <v>0</v>
      </c>
      <c r="S147" s="106">
        <v>0</v>
      </c>
      <c r="T147" s="106"/>
      <c r="U147" s="106"/>
      <c r="V147" s="110"/>
      <c r="W147" s="110"/>
      <c r="X147" s="110"/>
      <c r="Y147" s="574"/>
      <c r="Z147" s="573"/>
      <c r="AA147" s="573"/>
      <c r="AB147" s="573"/>
      <c r="AC147" s="573"/>
      <c r="AE147" s="294">
        <f t="shared" si="57"/>
        <v>0</v>
      </c>
    </row>
    <row r="148" spans="1:31" ht="15" customHeight="1" x14ac:dyDescent="0.25">
      <c r="A148" s="232">
        <v>27</v>
      </c>
      <c r="B148" s="146"/>
      <c r="C148" s="233" t="s">
        <v>132</v>
      </c>
      <c r="D148" s="23" t="s">
        <v>133</v>
      </c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6"/>
      <c r="P148" s="106">
        <v>1</v>
      </c>
      <c r="Q148" s="106">
        <v>1</v>
      </c>
      <c r="R148" s="110">
        <v>0</v>
      </c>
      <c r="S148" s="106">
        <v>0</v>
      </c>
      <c r="T148" s="106"/>
      <c r="U148" s="106"/>
      <c r="V148" s="106"/>
      <c r="W148" s="106"/>
      <c r="X148" s="106"/>
      <c r="Y148" s="572"/>
      <c r="Z148" s="573"/>
      <c r="AA148" s="573"/>
      <c r="AB148" s="573"/>
      <c r="AC148" s="573"/>
      <c r="AE148" s="294">
        <f t="shared" si="57"/>
        <v>0</v>
      </c>
    </row>
    <row r="149" spans="1:31" ht="15" customHeight="1" x14ac:dyDescent="0.25">
      <c r="A149" s="160">
        <v>28</v>
      </c>
      <c r="B149" s="218" t="s">
        <v>134</v>
      </c>
      <c r="C149" s="218"/>
      <c r="D149" s="10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2"/>
      <c r="P149" s="107">
        <f t="shared" ref="P149:Y149" si="60">P150+P152+P153+P154+P156+P157+P158+P162+P163+P164+P165+P168+P166+P169+P170+P173</f>
        <v>86</v>
      </c>
      <c r="Q149" s="107">
        <f t="shared" si="60"/>
        <v>108</v>
      </c>
      <c r="R149" s="107">
        <f t="shared" si="60"/>
        <v>15</v>
      </c>
      <c r="S149" s="107">
        <f t="shared" si="60"/>
        <v>51</v>
      </c>
      <c r="T149" s="107">
        <f>SUM(T150+T152+T153+T154+T156+T157+T158+T160+T163+T162+T164+T165+T166+T168+T169+T170+T173)</f>
        <v>74</v>
      </c>
      <c r="U149" s="107">
        <f t="shared" ref="U149:X149" si="61">SUM(U150+U152+U153+U154+U156+U157+U158+U160+U163+U162+U164+U165+U166+U168+U169+U170+U173)</f>
        <v>17</v>
      </c>
      <c r="V149" s="107">
        <f>SUM(V150+V152+V153+V154+V156+V157+V158+V160+V163+V162+V164+V165+V166+V168+V169+V170+V173)</f>
        <v>63</v>
      </c>
      <c r="W149" s="388">
        <f t="shared" ref="W149" si="62">SUM(W150+W152+W153+W154+W156+W157+W158+W160+W163+W162+W164+W165+W166+W168+W169+W170+W173)</f>
        <v>63</v>
      </c>
      <c r="X149" s="388">
        <f t="shared" si="61"/>
        <v>63</v>
      </c>
      <c r="Y149" s="577">
        <f t="shared" si="60"/>
        <v>0</v>
      </c>
      <c r="Z149" s="563"/>
      <c r="AA149" s="563"/>
      <c r="AB149" s="563"/>
      <c r="AC149" s="563"/>
      <c r="AE149" s="295">
        <f t="shared" si="57"/>
        <v>12</v>
      </c>
    </row>
    <row r="150" spans="1:31" ht="15" customHeight="1" x14ac:dyDescent="0.25">
      <c r="A150" s="238">
        <v>28</v>
      </c>
      <c r="B150" s="242"/>
      <c r="C150" s="243" t="s">
        <v>135</v>
      </c>
      <c r="D150" s="2" t="s">
        <v>136</v>
      </c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4"/>
      <c r="P150" s="103">
        <v>27</v>
      </c>
      <c r="Q150" s="103">
        <v>27</v>
      </c>
      <c r="R150" s="103">
        <v>5</v>
      </c>
      <c r="S150" s="103">
        <v>24</v>
      </c>
      <c r="T150" s="103">
        <f>SUM(T151)</f>
        <v>19</v>
      </c>
      <c r="U150" s="103">
        <f t="shared" ref="U150:X150" si="63">SUM(U151)</f>
        <v>5</v>
      </c>
      <c r="V150" s="103">
        <f t="shared" si="63"/>
        <v>19</v>
      </c>
      <c r="W150" s="385">
        <f t="shared" si="63"/>
        <v>19</v>
      </c>
      <c r="X150" s="385">
        <f t="shared" si="63"/>
        <v>19</v>
      </c>
      <c r="Y150" s="568"/>
      <c r="Z150" s="565"/>
      <c r="AA150" s="565"/>
      <c r="AB150" s="565"/>
      <c r="AC150" s="565"/>
      <c r="AE150" s="293">
        <f t="shared" si="57"/>
        <v>-5</v>
      </c>
    </row>
    <row r="151" spans="1:31" s="150" customFormat="1" ht="15" customHeight="1" x14ac:dyDescent="0.25">
      <c r="A151" s="247">
        <v>28</v>
      </c>
      <c r="B151" s="248"/>
      <c r="C151" s="248" t="s">
        <v>135</v>
      </c>
      <c r="D151" s="260" t="s">
        <v>1018</v>
      </c>
      <c r="E151" s="260"/>
      <c r="F151" s="248" t="s">
        <v>1019</v>
      </c>
      <c r="G151" s="248" t="s">
        <v>924</v>
      </c>
      <c r="H151" s="248" t="s">
        <v>951</v>
      </c>
      <c r="I151" s="248" t="s">
        <v>926</v>
      </c>
      <c r="J151" s="248" t="s">
        <v>927</v>
      </c>
      <c r="K151" s="248" t="s">
        <v>1020</v>
      </c>
      <c r="L151" s="248" t="s">
        <v>951</v>
      </c>
      <c r="M151" s="248" t="s">
        <v>1021</v>
      </c>
      <c r="N151" s="248" t="s">
        <v>954</v>
      </c>
      <c r="O151" s="248"/>
      <c r="P151" s="247"/>
      <c r="Q151" s="247"/>
      <c r="R151" s="247"/>
      <c r="S151" s="247"/>
      <c r="T151" s="248">
        <v>19</v>
      </c>
      <c r="U151" s="205">
        <v>5</v>
      </c>
      <c r="V151" s="205">
        <v>19</v>
      </c>
      <c r="W151" s="229">
        <v>19</v>
      </c>
      <c r="X151" s="229">
        <v>19</v>
      </c>
      <c r="Y151" s="569"/>
      <c r="Z151" s="567"/>
      <c r="AA151" s="567"/>
      <c r="AB151" s="567"/>
      <c r="AC151" s="567"/>
      <c r="AE151" s="286"/>
    </row>
    <row r="152" spans="1:31" ht="15" customHeight="1" x14ac:dyDescent="0.25">
      <c r="A152" s="238">
        <v>28</v>
      </c>
      <c r="B152" s="242"/>
      <c r="C152" s="243" t="s">
        <v>137</v>
      </c>
      <c r="D152" s="2" t="s">
        <v>138</v>
      </c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4"/>
      <c r="P152" s="103">
        <v>10</v>
      </c>
      <c r="Q152" s="103">
        <v>10</v>
      </c>
      <c r="R152" s="103">
        <v>0</v>
      </c>
      <c r="S152" s="103">
        <v>0</v>
      </c>
      <c r="T152" s="103"/>
      <c r="U152" s="103"/>
      <c r="V152" s="103"/>
      <c r="W152" s="385"/>
      <c r="X152" s="385"/>
      <c r="Y152" s="568"/>
      <c r="Z152" s="565"/>
      <c r="AA152" s="565"/>
      <c r="AB152" s="565"/>
      <c r="AC152" s="565"/>
      <c r="AE152" s="293">
        <f t="shared" si="57"/>
        <v>0</v>
      </c>
    </row>
    <row r="153" spans="1:31" ht="15" customHeight="1" x14ac:dyDescent="0.25">
      <c r="A153" s="238">
        <v>28</v>
      </c>
      <c r="B153" s="242"/>
      <c r="C153" s="243" t="s">
        <v>139</v>
      </c>
      <c r="D153" s="2" t="s">
        <v>140</v>
      </c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"/>
      <c r="P153" s="105">
        <v>2</v>
      </c>
      <c r="Q153" s="105">
        <v>2</v>
      </c>
      <c r="R153" s="103">
        <v>0</v>
      </c>
      <c r="S153" s="105">
        <v>0</v>
      </c>
      <c r="T153" s="105"/>
      <c r="U153" s="105"/>
      <c r="V153" s="105"/>
      <c r="W153" s="111"/>
      <c r="X153" s="111"/>
      <c r="Y153" s="564"/>
      <c r="Z153" s="565"/>
      <c r="AA153" s="565"/>
      <c r="AB153" s="565"/>
      <c r="AC153" s="565"/>
      <c r="AE153" s="293">
        <f t="shared" si="57"/>
        <v>0</v>
      </c>
    </row>
    <row r="154" spans="1:31" ht="15" customHeight="1" x14ac:dyDescent="0.25">
      <c r="A154" s="238">
        <v>28</v>
      </c>
      <c r="B154" s="242"/>
      <c r="C154" s="243" t="s">
        <v>141</v>
      </c>
      <c r="D154" s="2" t="s">
        <v>142</v>
      </c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"/>
      <c r="P154" s="105">
        <v>10</v>
      </c>
      <c r="Q154" s="105">
        <v>10</v>
      </c>
      <c r="R154" s="103">
        <v>0</v>
      </c>
      <c r="S154" s="105">
        <v>0</v>
      </c>
      <c r="T154" s="105">
        <f>SUM(T155)</f>
        <v>11</v>
      </c>
      <c r="U154" s="105">
        <f t="shared" ref="U154:X154" si="64">SUM(U155)</f>
        <v>0</v>
      </c>
      <c r="V154" s="105">
        <f t="shared" si="64"/>
        <v>10</v>
      </c>
      <c r="W154" s="111">
        <f t="shared" si="64"/>
        <v>10</v>
      </c>
      <c r="X154" s="111">
        <f t="shared" si="64"/>
        <v>10</v>
      </c>
      <c r="Y154" s="564"/>
      <c r="Z154" s="565"/>
      <c r="AA154" s="565"/>
      <c r="AB154" s="565"/>
      <c r="AC154" s="565"/>
      <c r="AE154" s="296">
        <f t="shared" si="57"/>
        <v>10</v>
      </c>
    </row>
    <row r="155" spans="1:31" s="150" customFormat="1" ht="15" customHeight="1" x14ac:dyDescent="0.25">
      <c r="A155" s="259">
        <v>28</v>
      </c>
      <c r="B155" s="263"/>
      <c r="C155" s="262" t="s">
        <v>141</v>
      </c>
      <c r="D155" s="262" t="s">
        <v>142</v>
      </c>
      <c r="E155" s="258"/>
      <c r="F155" s="248" t="s">
        <v>1019</v>
      </c>
      <c r="G155" s="248" t="s">
        <v>924</v>
      </c>
      <c r="H155" s="248" t="s">
        <v>951</v>
      </c>
      <c r="I155" s="248" t="s">
        <v>926</v>
      </c>
      <c r="J155" s="248" t="s">
        <v>927</v>
      </c>
      <c r="K155" s="248" t="s">
        <v>1020</v>
      </c>
      <c r="L155" s="248" t="s">
        <v>951</v>
      </c>
      <c r="M155" s="248" t="s">
        <v>1021</v>
      </c>
      <c r="N155" s="248" t="s">
        <v>954</v>
      </c>
      <c r="O155" s="248"/>
      <c r="P155" s="247"/>
      <c r="Q155" s="247"/>
      <c r="R155" s="247"/>
      <c r="S155" s="247"/>
      <c r="T155" s="216">
        <v>11</v>
      </c>
      <c r="U155" s="216"/>
      <c r="V155" s="216">
        <v>10</v>
      </c>
      <c r="W155" s="226">
        <v>10</v>
      </c>
      <c r="X155" s="226">
        <v>10</v>
      </c>
      <c r="Y155" s="566"/>
      <c r="Z155" s="567"/>
      <c r="AA155" s="567"/>
      <c r="AB155" s="567"/>
      <c r="AC155" s="567"/>
      <c r="AE155" s="286"/>
    </row>
    <row r="156" spans="1:31" ht="15" customHeight="1" x14ac:dyDescent="0.25">
      <c r="A156" s="238">
        <v>28</v>
      </c>
      <c r="B156" s="242"/>
      <c r="C156" s="243" t="s">
        <v>143</v>
      </c>
      <c r="D156" s="2" t="s">
        <v>144</v>
      </c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"/>
      <c r="P156" s="105">
        <v>8</v>
      </c>
      <c r="Q156" s="105">
        <v>8</v>
      </c>
      <c r="R156" s="103">
        <v>0</v>
      </c>
      <c r="S156" s="105">
        <v>9</v>
      </c>
      <c r="T156" s="105"/>
      <c r="U156" s="105"/>
      <c r="V156" s="105"/>
      <c r="W156" s="111"/>
      <c r="X156" s="111"/>
      <c r="Y156" s="564"/>
      <c r="Z156" s="565"/>
      <c r="AA156" s="565"/>
      <c r="AB156" s="565"/>
      <c r="AC156" s="565"/>
      <c r="AE156" s="293">
        <f t="shared" si="57"/>
        <v>-9</v>
      </c>
    </row>
    <row r="157" spans="1:31" ht="15" customHeight="1" x14ac:dyDescent="0.25">
      <c r="A157" s="238">
        <v>28</v>
      </c>
      <c r="B157" s="242"/>
      <c r="C157" s="243" t="s">
        <v>145</v>
      </c>
      <c r="D157" s="2" t="s">
        <v>146</v>
      </c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"/>
      <c r="P157" s="105">
        <v>4</v>
      </c>
      <c r="Q157" s="105">
        <v>0</v>
      </c>
      <c r="R157" s="103">
        <v>0</v>
      </c>
      <c r="S157" s="105">
        <v>0</v>
      </c>
      <c r="T157" s="105"/>
      <c r="U157" s="105"/>
      <c r="V157" s="105"/>
      <c r="W157" s="111"/>
      <c r="X157" s="111"/>
      <c r="Y157" s="564"/>
      <c r="Z157" s="565"/>
      <c r="AA157" s="565"/>
      <c r="AB157" s="565"/>
      <c r="AC157" s="565"/>
      <c r="AE157" s="293">
        <f t="shared" si="57"/>
        <v>0</v>
      </c>
    </row>
    <row r="158" spans="1:31" ht="15" customHeight="1" x14ac:dyDescent="0.25">
      <c r="A158" s="238">
        <v>28</v>
      </c>
      <c r="B158" s="242"/>
      <c r="C158" s="243" t="s">
        <v>147</v>
      </c>
      <c r="D158" s="2" t="s">
        <v>148</v>
      </c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"/>
      <c r="P158" s="105">
        <v>8</v>
      </c>
      <c r="Q158" s="105">
        <v>8</v>
      </c>
      <c r="R158" s="105">
        <v>5</v>
      </c>
      <c r="S158" s="105">
        <v>9</v>
      </c>
      <c r="T158" s="105">
        <f>SUM(T159)</f>
        <v>9</v>
      </c>
      <c r="U158" s="105">
        <f t="shared" ref="U158:X158" si="65">SUM(U159)</f>
        <v>5</v>
      </c>
      <c r="V158" s="105">
        <f t="shared" si="65"/>
        <v>8</v>
      </c>
      <c r="W158" s="111">
        <f t="shared" si="65"/>
        <v>8</v>
      </c>
      <c r="X158" s="111">
        <f t="shared" si="65"/>
        <v>8</v>
      </c>
      <c r="Y158" s="568"/>
      <c r="Z158" s="565"/>
      <c r="AA158" s="565"/>
      <c r="AB158" s="565"/>
      <c r="AC158" s="565"/>
      <c r="AE158" s="293">
        <f t="shared" si="57"/>
        <v>-1</v>
      </c>
    </row>
    <row r="159" spans="1:31" s="150" customFormat="1" ht="15" customHeight="1" x14ac:dyDescent="0.25">
      <c r="A159" s="259">
        <v>28</v>
      </c>
      <c r="B159" s="260"/>
      <c r="C159" s="260" t="s">
        <v>147</v>
      </c>
      <c r="D159" s="260" t="s">
        <v>148</v>
      </c>
      <c r="E159" s="260"/>
      <c r="F159" s="260" t="s">
        <v>1019</v>
      </c>
      <c r="G159" s="260" t="s">
        <v>924</v>
      </c>
      <c r="H159" s="260" t="s">
        <v>951</v>
      </c>
      <c r="I159" s="260" t="s">
        <v>926</v>
      </c>
      <c r="J159" s="260" t="s">
        <v>927</v>
      </c>
      <c r="K159" s="260" t="s">
        <v>1020</v>
      </c>
      <c r="L159" s="260" t="s">
        <v>951</v>
      </c>
      <c r="M159" s="260" t="s">
        <v>1021</v>
      </c>
      <c r="N159" s="260" t="s">
        <v>954</v>
      </c>
      <c r="O159" s="260"/>
      <c r="P159" s="259"/>
      <c r="Q159" s="259"/>
      <c r="R159" s="259"/>
      <c r="S159" s="259"/>
      <c r="T159" s="216">
        <v>9</v>
      </c>
      <c r="U159" s="216">
        <v>5</v>
      </c>
      <c r="V159" s="205">
        <v>8</v>
      </c>
      <c r="W159" s="229">
        <v>8</v>
      </c>
      <c r="X159" s="229">
        <v>8</v>
      </c>
      <c r="Y159" s="569"/>
      <c r="Z159" s="567"/>
      <c r="AA159" s="567"/>
      <c r="AB159" s="567"/>
      <c r="AC159" s="567"/>
      <c r="AE159" s="286"/>
    </row>
    <row r="160" spans="1:31" s="223" customFormat="1" ht="15" customHeight="1" x14ac:dyDescent="0.25">
      <c r="A160" s="244">
        <v>28</v>
      </c>
      <c r="B160" s="302"/>
      <c r="C160" s="220" t="s">
        <v>1205</v>
      </c>
      <c r="D160" s="2" t="s">
        <v>1206</v>
      </c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"/>
      <c r="P160" s="105"/>
      <c r="Q160" s="105"/>
      <c r="R160" s="105"/>
      <c r="S160" s="105"/>
      <c r="T160" s="105">
        <f>SUM(T161)</f>
        <v>17</v>
      </c>
      <c r="U160" s="105">
        <f t="shared" ref="U160:X160" si="66">SUM(U161)</f>
        <v>0</v>
      </c>
      <c r="V160" s="300">
        <f t="shared" si="66"/>
        <v>17</v>
      </c>
      <c r="W160" s="111">
        <f t="shared" si="66"/>
        <v>17</v>
      </c>
      <c r="X160" s="111">
        <f t="shared" si="66"/>
        <v>17</v>
      </c>
      <c r="Y160" s="568"/>
      <c r="Z160" s="565"/>
      <c r="AA160" s="565"/>
      <c r="AB160" s="565"/>
      <c r="AC160" s="565"/>
      <c r="AD160" s="402"/>
      <c r="AE160" s="296">
        <f t="shared" si="57"/>
        <v>17</v>
      </c>
    </row>
    <row r="161" spans="1:31" s="150" customFormat="1" ht="15" customHeight="1" x14ac:dyDescent="0.25">
      <c r="A161" s="247">
        <v>28</v>
      </c>
      <c r="B161" s="273" t="s">
        <v>1204</v>
      </c>
      <c r="C161" s="248" t="s">
        <v>1205</v>
      </c>
      <c r="D161" s="260" t="s">
        <v>1206</v>
      </c>
      <c r="E161" s="260"/>
      <c r="F161" s="248" t="s">
        <v>1019</v>
      </c>
      <c r="G161" s="248" t="s">
        <v>924</v>
      </c>
      <c r="H161" s="248" t="s">
        <v>951</v>
      </c>
      <c r="I161" s="248" t="s">
        <v>926</v>
      </c>
      <c r="J161" s="248" t="s">
        <v>927</v>
      </c>
      <c r="K161" s="248" t="s">
        <v>1020</v>
      </c>
      <c r="L161" s="248" t="s">
        <v>951</v>
      </c>
      <c r="M161" s="248" t="s">
        <v>1021</v>
      </c>
      <c r="N161" s="248" t="s">
        <v>954</v>
      </c>
      <c r="O161" s="248"/>
      <c r="P161" s="247"/>
      <c r="Q161" s="247"/>
      <c r="R161" s="247"/>
      <c r="S161" s="247"/>
      <c r="T161" s="216">
        <v>17</v>
      </c>
      <c r="U161" s="216"/>
      <c r="V161" s="298">
        <v>17</v>
      </c>
      <c r="W161" s="229">
        <v>17</v>
      </c>
      <c r="X161" s="229">
        <v>17</v>
      </c>
      <c r="Y161" s="569"/>
      <c r="Z161" s="567"/>
      <c r="AA161" s="567"/>
      <c r="AB161" s="567"/>
      <c r="AC161" s="567"/>
      <c r="AE161" s="286"/>
    </row>
    <row r="162" spans="1:31" ht="15" customHeight="1" x14ac:dyDescent="0.25">
      <c r="A162" s="3">
        <v>28</v>
      </c>
      <c r="B162" s="242"/>
      <c r="C162" s="144" t="s">
        <v>851</v>
      </c>
      <c r="D162" s="26" t="s">
        <v>843</v>
      </c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"/>
      <c r="P162" s="105">
        <v>0</v>
      </c>
      <c r="Q162" s="105">
        <v>0</v>
      </c>
      <c r="R162" s="105">
        <v>0</v>
      </c>
      <c r="S162" s="105">
        <v>0</v>
      </c>
      <c r="T162" s="105"/>
      <c r="U162" s="105"/>
      <c r="V162" s="105"/>
      <c r="W162" s="111"/>
      <c r="X162" s="111"/>
      <c r="Y162" s="564"/>
      <c r="Z162" s="565"/>
      <c r="AA162" s="565"/>
      <c r="AB162" s="565"/>
      <c r="AC162" s="565"/>
      <c r="AE162" s="293">
        <f t="shared" si="57"/>
        <v>0</v>
      </c>
    </row>
    <row r="163" spans="1:31" ht="15" customHeight="1" x14ac:dyDescent="0.25">
      <c r="A163" s="238">
        <v>28</v>
      </c>
      <c r="B163" s="242"/>
      <c r="C163" s="243" t="s">
        <v>149</v>
      </c>
      <c r="D163" s="2" t="s">
        <v>150</v>
      </c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"/>
      <c r="P163" s="105">
        <v>2</v>
      </c>
      <c r="Q163" s="105">
        <v>12</v>
      </c>
      <c r="R163" s="105">
        <v>0</v>
      </c>
      <c r="S163" s="105">
        <v>0</v>
      </c>
      <c r="T163" s="105"/>
      <c r="U163" s="105"/>
      <c r="V163" s="105"/>
      <c r="W163" s="111"/>
      <c r="X163" s="111"/>
      <c r="Y163" s="564"/>
      <c r="Z163" s="565"/>
      <c r="AA163" s="565"/>
      <c r="AB163" s="565"/>
      <c r="AC163" s="565"/>
      <c r="AE163" s="293">
        <f t="shared" si="57"/>
        <v>0</v>
      </c>
    </row>
    <row r="164" spans="1:31" ht="15" customHeight="1" x14ac:dyDescent="0.25">
      <c r="A164" s="3">
        <v>28</v>
      </c>
      <c r="B164" s="143"/>
      <c r="C164" s="144" t="s">
        <v>850</v>
      </c>
      <c r="D164" s="26" t="s">
        <v>842</v>
      </c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4"/>
      <c r="P164" s="103">
        <v>0</v>
      </c>
      <c r="Q164" s="103">
        <v>0</v>
      </c>
      <c r="R164" s="105">
        <v>0</v>
      </c>
      <c r="S164" s="103">
        <v>0</v>
      </c>
      <c r="T164" s="103"/>
      <c r="U164" s="103"/>
      <c r="V164" s="103"/>
      <c r="W164" s="385"/>
      <c r="X164" s="385"/>
      <c r="Y164" s="568"/>
      <c r="Z164" s="565"/>
      <c r="AA164" s="565"/>
      <c r="AB164" s="565"/>
      <c r="AC164" s="565"/>
      <c r="AE164" s="293">
        <f t="shared" si="57"/>
        <v>0</v>
      </c>
    </row>
    <row r="165" spans="1:31" ht="15" customHeight="1" x14ac:dyDescent="0.25">
      <c r="A165" s="238">
        <v>28</v>
      </c>
      <c r="B165" s="242"/>
      <c r="C165" s="161" t="s">
        <v>151</v>
      </c>
      <c r="D165" s="162" t="s">
        <v>152</v>
      </c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4"/>
      <c r="P165" s="103">
        <v>8</v>
      </c>
      <c r="Q165" s="103">
        <v>8</v>
      </c>
      <c r="R165" s="105">
        <v>0</v>
      </c>
      <c r="S165" s="103">
        <v>0</v>
      </c>
      <c r="T165" s="103"/>
      <c r="U165" s="103"/>
      <c r="V165" s="103"/>
      <c r="W165" s="385"/>
      <c r="X165" s="385"/>
      <c r="Y165" s="568"/>
      <c r="Z165" s="565"/>
      <c r="AA165" s="565"/>
      <c r="AB165" s="565"/>
      <c r="AC165" s="565"/>
      <c r="AE165" s="293">
        <f t="shared" si="57"/>
        <v>0</v>
      </c>
    </row>
    <row r="166" spans="1:31" ht="15" customHeight="1" x14ac:dyDescent="0.25">
      <c r="A166" s="238">
        <v>28</v>
      </c>
      <c r="B166" s="242"/>
      <c r="C166" s="243" t="s">
        <v>844</v>
      </c>
      <c r="D166" s="2" t="s">
        <v>155</v>
      </c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"/>
      <c r="P166" s="105">
        <v>0</v>
      </c>
      <c r="Q166" s="105">
        <v>0</v>
      </c>
      <c r="R166" s="105">
        <v>0</v>
      </c>
      <c r="S166" s="105">
        <v>0</v>
      </c>
      <c r="T166" s="105">
        <f>SUM(T167)</f>
        <v>9</v>
      </c>
      <c r="U166" s="105">
        <f t="shared" ref="U166:X166" si="67">SUM(U167)</f>
        <v>5</v>
      </c>
      <c r="V166" s="105">
        <f t="shared" si="67"/>
        <v>0</v>
      </c>
      <c r="W166" s="111">
        <f t="shared" si="67"/>
        <v>0</v>
      </c>
      <c r="X166" s="111">
        <f t="shared" si="67"/>
        <v>0</v>
      </c>
      <c r="Y166" s="564"/>
      <c r="Z166" s="565"/>
      <c r="AA166" s="565"/>
      <c r="AB166" s="565"/>
      <c r="AC166" s="565"/>
      <c r="AE166" s="293">
        <f t="shared" si="57"/>
        <v>0</v>
      </c>
    </row>
    <row r="167" spans="1:31" s="150" customFormat="1" ht="15" customHeight="1" x14ac:dyDescent="0.25">
      <c r="A167" s="247">
        <v>28</v>
      </c>
      <c r="B167" s="248"/>
      <c r="C167" s="248" t="s">
        <v>1022</v>
      </c>
      <c r="D167" s="260" t="s">
        <v>155</v>
      </c>
      <c r="E167" s="258"/>
      <c r="F167" s="248" t="s">
        <v>1019</v>
      </c>
      <c r="G167" s="248" t="s">
        <v>924</v>
      </c>
      <c r="H167" s="248" t="s">
        <v>951</v>
      </c>
      <c r="I167" s="248" t="s">
        <v>926</v>
      </c>
      <c r="J167" s="248" t="s">
        <v>927</v>
      </c>
      <c r="K167" s="248" t="s">
        <v>1020</v>
      </c>
      <c r="L167" s="248" t="s">
        <v>951</v>
      </c>
      <c r="M167" s="248" t="s">
        <v>1021</v>
      </c>
      <c r="N167" s="248" t="s">
        <v>954</v>
      </c>
      <c r="O167" s="248"/>
      <c r="P167" s="247"/>
      <c r="Q167" s="247"/>
      <c r="R167" s="247"/>
      <c r="S167" s="247"/>
      <c r="T167" s="216">
        <v>9</v>
      </c>
      <c r="U167" s="216">
        <v>5</v>
      </c>
      <c r="V167" s="216">
        <v>0</v>
      </c>
      <c r="W167" s="226">
        <v>0</v>
      </c>
      <c r="X167" s="226">
        <v>0</v>
      </c>
      <c r="Y167" s="566"/>
      <c r="Z167" s="567"/>
      <c r="AA167" s="567"/>
      <c r="AB167" s="567"/>
      <c r="AC167" s="567"/>
      <c r="AE167" s="286"/>
    </row>
    <row r="168" spans="1:31" ht="15" customHeight="1" x14ac:dyDescent="0.25">
      <c r="A168" s="238">
        <v>28</v>
      </c>
      <c r="B168" s="242"/>
      <c r="C168" s="243" t="s">
        <v>153</v>
      </c>
      <c r="D168" s="2" t="s">
        <v>154</v>
      </c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4"/>
      <c r="P168" s="103">
        <v>0</v>
      </c>
      <c r="Q168" s="103">
        <v>0</v>
      </c>
      <c r="R168" s="105">
        <v>0</v>
      </c>
      <c r="S168" s="103">
        <v>0</v>
      </c>
      <c r="T168" s="103"/>
      <c r="U168" s="103"/>
      <c r="V168" s="103"/>
      <c r="W168" s="385"/>
      <c r="X168" s="385"/>
      <c r="Y168" s="568"/>
      <c r="Z168" s="565"/>
      <c r="AA168" s="565"/>
      <c r="AB168" s="565"/>
      <c r="AC168" s="565"/>
      <c r="AE168" s="293">
        <f t="shared" si="57"/>
        <v>0</v>
      </c>
    </row>
    <row r="169" spans="1:31" ht="15" customHeight="1" x14ac:dyDescent="0.25">
      <c r="A169" s="238">
        <v>28</v>
      </c>
      <c r="B169" s="242"/>
      <c r="C169" s="243" t="s">
        <v>156</v>
      </c>
      <c r="D169" s="26" t="s">
        <v>157</v>
      </c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4"/>
      <c r="P169" s="103">
        <v>3</v>
      </c>
      <c r="Q169" s="103">
        <v>3</v>
      </c>
      <c r="R169" s="105">
        <v>0</v>
      </c>
      <c r="S169" s="103">
        <v>0</v>
      </c>
      <c r="T169" s="103"/>
      <c r="U169" s="103"/>
      <c r="V169" s="103"/>
      <c r="W169" s="386"/>
      <c r="X169" s="386"/>
      <c r="Y169" s="570"/>
      <c r="Z169" s="565"/>
      <c r="AA169" s="565"/>
      <c r="AB169" s="565"/>
      <c r="AC169" s="565"/>
      <c r="AE169" s="293">
        <f t="shared" si="57"/>
        <v>0</v>
      </c>
    </row>
    <row r="170" spans="1:31" ht="15" customHeight="1" x14ac:dyDescent="0.25">
      <c r="A170" s="238">
        <v>28</v>
      </c>
      <c r="B170" s="242"/>
      <c r="C170" s="243" t="s">
        <v>845</v>
      </c>
      <c r="D170" s="2" t="s">
        <v>158</v>
      </c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"/>
      <c r="P170" s="105">
        <f>P171+P172</f>
        <v>4</v>
      </c>
      <c r="Q170" s="105">
        <f>Q171+Q172</f>
        <v>8</v>
      </c>
      <c r="R170" s="105">
        <f t="shared" ref="R170:Y170" si="68">R171+R172</f>
        <v>0</v>
      </c>
      <c r="S170" s="105">
        <f t="shared" si="68"/>
        <v>0</v>
      </c>
      <c r="T170" s="105">
        <f t="shared" si="68"/>
        <v>0</v>
      </c>
      <c r="U170" s="105">
        <f t="shared" si="68"/>
        <v>0</v>
      </c>
      <c r="V170" s="105">
        <f t="shared" si="68"/>
        <v>0</v>
      </c>
      <c r="W170" s="111">
        <f t="shared" ref="W170" si="69">W171+W172</f>
        <v>0</v>
      </c>
      <c r="X170" s="111">
        <f t="shared" si="68"/>
        <v>0</v>
      </c>
      <c r="Y170" s="564">
        <f t="shared" si="68"/>
        <v>0</v>
      </c>
      <c r="Z170" s="565"/>
      <c r="AA170" s="565"/>
      <c r="AB170" s="565"/>
      <c r="AC170" s="565"/>
      <c r="AE170" s="293">
        <f t="shared" si="57"/>
        <v>0</v>
      </c>
    </row>
    <row r="171" spans="1:31" ht="15" customHeight="1" x14ac:dyDescent="0.25">
      <c r="A171" s="163">
        <v>28</v>
      </c>
      <c r="B171" s="146"/>
      <c r="C171" s="233" t="s">
        <v>159</v>
      </c>
      <c r="D171" s="17" t="s">
        <v>160</v>
      </c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8"/>
      <c r="P171" s="110">
        <v>0</v>
      </c>
      <c r="Q171" s="110">
        <v>0</v>
      </c>
      <c r="R171" s="110">
        <v>0</v>
      </c>
      <c r="S171" s="110"/>
      <c r="T171" s="110"/>
      <c r="U171" s="110"/>
      <c r="V171" s="110"/>
      <c r="W171" s="110"/>
      <c r="X171" s="110"/>
      <c r="Y171" s="574"/>
      <c r="Z171" s="573"/>
      <c r="AA171" s="573"/>
      <c r="AB171" s="573"/>
      <c r="AC171" s="573"/>
      <c r="AE171" s="294">
        <f t="shared" si="57"/>
        <v>0</v>
      </c>
    </row>
    <row r="172" spans="1:31" ht="15" customHeight="1" x14ac:dyDescent="0.25">
      <c r="A172" s="163">
        <v>28</v>
      </c>
      <c r="B172" s="146"/>
      <c r="C172" s="164" t="s">
        <v>161</v>
      </c>
      <c r="D172" s="165" t="s">
        <v>162</v>
      </c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110">
        <v>4</v>
      </c>
      <c r="Q172" s="110">
        <v>8</v>
      </c>
      <c r="R172" s="110">
        <v>0</v>
      </c>
      <c r="S172" s="110"/>
      <c r="T172" s="110"/>
      <c r="U172" s="110"/>
      <c r="V172" s="110"/>
      <c r="W172" s="110"/>
      <c r="X172" s="110"/>
      <c r="Y172" s="574"/>
      <c r="Z172" s="573"/>
      <c r="AA172" s="573"/>
      <c r="AB172" s="573"/>
      <c r="AC172" s="573"/>
      <c r="AE172" s="294">
        <f t="shared" si="57"/>
        <v>0</v>
      </c>
    </row>
    <row r="173" spans="1:31" ht="15" customHeight="1" x14ac:dyDescent="0.25">
      <c r="A173" s="3">
        <v>28</v>
      </c>
      <c r="B173" s="143"/>
      <c r="C173" s="144" t="s">
        <v>849</v>
      </c>
      <c r="D173" s="26" t="s">
        <v>841</v>
      </c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4"/>
      <c r="P173" s="103">
        <v>0</v>
      </c>
      <c r="Q173" s="103">
        <v>12</v>
      </c>
      <c r="R173" s="103">
        <v>5</v>
      </c>
      <c r="S173" s="103">
        <v>9</v>
      </c>
      <c r="T173" s="103">
        <f>SUM(T174)</f>
        <v>9</v>
      </c>
      <c r="U173" s="103">
        <f t="shared" ref="U173:X173" si="70">SUM(U174)</f>
        <v>2</v>
      </c>
      <c r="V173" s="103">
        <f t="shared" si="70"/>
        <v>9</v>
      </c>
      <c r="W173" s="385">
        <f t="shared" si="70"/>
        <v>9</v>
      </c>
      <c r="X173" s="385">
        <f t="shared" si="70"/>
        <v>9</v>
      </c>
      <c r="Y173" s="568"/>
      <c r="Z173" s="565"/>
      <c r="AA173" s="565"/>
      <c r="AB173" s="565"/>
      <c r="AC173" s="565"/>
      <c r="AE173" s="293">
        <f t="shared" si="57"/>
        <v>0</v>
      </c>
    </row>
    <row r="174" spans="1:31" s="150" customFormat="1" ht="15" customHeight="1" x14ac:dyDescent="0.25">
      <c r="A174" s="239">
        <v>28</v>
      </c>
      <c r="B174" s="240" t="s">
        <v>1007</v>
      </c>
      <c r="C174" s="241" t="s">
        <v>849</v>
      </c>
      <c r="D174" s="260" t="s">
        <v>841</v>
      </c>
      <c r="E174" s="260"/>
      <c r="F174" s="248" t="s">
        <v>1019</v>
      </c>
      <c r="G174" s="248" t="s">
        <v>924</v>
      </c>
      <c r="H174" s="248" t="s">
        <v>951</v>
      </c>
      <c r="I174" s="248" t="s">
        <v>926</v>
      </c>
      <c r="J174" s="248" t="s">
        <v>927</v>
      </c>
      <c r="K174" s="248" t="s">
        <v>1020</v>
      </c>
      <c r="L174" s="248" t="s">
        <v>951</v>
      </c>
      <c r="M174" s="248" t="s">
        <v>1021</v>
      </c>
      <c r="N174" s="248" t="s">
        <v>954</v>
      </c>
      <c r="O174" s="248"/>
      <c r="P174" s="247"/>
      <c r="Q174" s="247"/>
      <c r="R174" s="247"/>
      <c r="S174" s="247"/>
      <c r="T174" s="205">
        <v>9</v>
      </c>
      <c r="U174" s="205">
        <v>2</v>
      </c>
      <c r="V174" s="205">
        <v>9</v>
      </c>
      <c r="W174" s="229">
        <v>9</v>
      </c>
      <c r="X174" s="229">
        <v>9</v>
      </c>
      <c r="Y174" s="569"/>
      <c r="Z174" s="567"/>
      <c r="AA174" s="567"/>
      <c r="AB174" s="567"/>
      <c r="AC174" s="567"/>
      <c r="AE174" s="286"/>
    </row>
    <row r="175" spans="1:31" ht="15" customHeight="1" x14ac:dyDescent="0.25">
      <c r="A175" s="221">
        <v>29</v>
      </c>
      <c r="B175" s="219" t="s">
        <v>163</v>
      </c>
      <c r="C175" s="218"/>
      <c r="D175" s="1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2"/>
      <c r="P175" s="107">
        <f>P176+P185+P186+P188+P191+P192+P194+P195+P196+P198+P199+P203+P204+P211+P212+P213</f>
        <v>140</v>
      </c>
      <c r="Q175" s="107">
        <f>Q176+Q185+Q186+Q188+Q191+Q192+Q194+Q195+Q196+Q198+Q199+Q203+Q204+Q211+Q212+Q213</f>
        <v>208</v>
      </c>
      <c r="R175" s="107">
        <f>R176+R185+R186+R188+R191+R192+R194+R195+R196+R198+R199+R203+R204+R211+R212+R213</f>
        <v>47</v>
      </c>
      <c r="S175" s="107">
        <f>S176+S185+S186+S188+S191+S192+S194+S195+S196+S198+S199+S203+S204+S211+S212+S213</f>
        <v>117</v>
      </c>
      <c r="T175" s="107">
        <f t="shared" ref="T175:X175" si="71">SUM(T176+T186+T185+T188+T191+T192+T194+T195+T196+T198+T199+T203+T204+T211+T212+T213)</f>
        <v>174</v>
      </c>
      <c r="U175" s="107">
        <f t="shared" si="71"/>
        <v>12</v>
      </c>
      <c r="V175" s="107">
        <f>SUM(V176+V186+V185+V188+V191+V192+V194+V195+V196+V198+V199+V203+V204+V211+V212+V213)</f>
        <v>153</v>
      </c>
      <c r="W175" s="388">
        <f t="shared" ref="W175" si="72">SUM(W176+W186+W185+W188+W191+W192+W194+W195+W196+W198+W199+W203+W204+W211+W212+W213)</f>
        <v>152</v>
      </c>
      <c r="X175" s="388">
        <f t="shared" si="71"/>
        <v>152</v>
      </c>
      <c r="Y175" s="577">
        <f>Y176+Y185+Y186+Y188+Y191+Y192+Y194+Y195+Y196+Y198+Y199+Y203+Y204+Y211+Y212+Y213</f>
        <v>0</v>
      </c>
      <c r="Z175" s="563"/>
      <c r="AA175" s="563"/>
      <c r="AB175" s="563"/>
      <c r="AC175" s="563"/>
      <c r="AE175" s="295">
        <f t="shared" si="57"/>
        <v>36</v>
      </c>
    </row>
    <row r="176" spans="1:31" ht="15" customHeight="1" x14ac:dyDescent="0.25">
      <c r="A176" s="244">
        <v>29</v>
      </c>
      <c r="B176" s="242"/>
      <c r="C176" s="243" t="s">
        <v>164</v>
      </c>
      <c r="D176" s="14" t="s">
        <v>165</v>
      </c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4"/>
      <c r="P176" s="103">
        <f>P177+P178+P179+P180+P181+P182+P183</f>
        <v>0</v>
      </c>
      <c r="Q176" s="103">
        <f t="shared" ref="Q176:Y176" si="73">Q177+Q178+Q179+Q180+Q181+Q182+Q183</f>
        <v>12</v>
      </c>
      <c r="R176" s="103">
        <f t="shared" si="73"/>
        <v>0</v>
      </c>
      <c r="S176" s="103">
        <f t="shared" si="73"/>
        <v>9</v>
      </c>
      <c r="T176" s="103">
        <f>SUM(T177:T183)</f>
        <v>7</v>
      </c>
      <c r="U176" s="103">
        <f t="shared" ref="U176:X176" si="74">SUM(U177:U183)</f>
        <v>0</v>
      </c>
      <c r="V176" s="103">
        <f t="shared" si="74"/>
        <v>7</v>
      </c>
      <c r="W176" s="385">
        <f t="shared" ref="W176" si="75">SUM(W177:W183)</f>
        <v>7</v>
      </c>
      <c r="X176" s="385">
        <f t="shared" si="74"/>
        <v>7</v>
      </c>
      <c r="Y176" s="568">
        <f t="shared" si="73"/>
        <v>0</v>
      </c>
      <c r="Z176" s="565"/>
      <c r="AA176" s="565"/>
      <c r="AB176" s="565"/>
      <c r="AC176" s="565"/>
      <c r="AE176" s="293">
        <f t="shared" si="57"/>
        <v>-2</v>
      </c>
    </row>
    <row r="177" spans="1:31" ht="15" customHeight="1" x14ac:dyDescent="0.25">
      <c r="A177" s="232">
        <v>29</v>
      </c>
      <c r="B177" s="146"/>
      <c r="C177" s="37" t="s">
        <v>166</v>
      </c>
      <c r="D177" s="30" t="s">
        <v>167</v>
      </c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6"/>
      <c r="P177" s="106">
        <v>0</v>
      </c>
      <c r="Q177" s="106">
        <v>0</v>
      </c>
      <c r="R177" s="106">
        <v>0</v>
      </c>
      <c r="S177" s="106">
        <v>0</v>
      </c>
      <c r="T177" s="106"/>
      <c r="U177" s="106"/>
      <c r="V177" s="106"/>
      <c r="W177" s="106"/>
      <c r="X177" s="106"/>
      <c r="Y177" s="572"/>
      <c r="Z177" s="573"/>
      <c r="AA177" s="573"/>
      <c r="AB177" s="573"/>
      <c r="AC177" s="573"/>
      <c r="AE177" s="294">
        <f t="shared" si="57"/>
        <v>0</v>
      </c>
    </row>
    <row r="178" spans="1:31" ht="15" customHeight="1" x14ac:dyDescent="0.25">
      <c r="A178" s="232">
        <v>29</v>
      </c>
      <c r="B178" s="146"/>
      <c r="C178" s="37" t="s">
        <v>168</v>
      </c>
      <c r="D178" s="30" t="s">
        <v>169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1"/>
      <c r="P178" s="106">
        <v>0</v>
      </c>
      <c r="Q178" s="106">
        <v>0</v>
      </c>
      <c r="R178" s="106">
        <v>0</v>
      </c>
      <c r="S178" s="106">
        <v>0</v>
      </c>
      <c r="T178" s="106"/>
      <c r="U178" s="106"/>
      <c r="V178" s="106"/>
      <c r="W178" s="106"/>
      <c r="X178" s="106"/>
      <c r="Y178" s="572"/>
      <c r="Z178" s="573"/>
      <c r="AA178" s="573"/>
      <c r="AB178" s="573"/>
      <c r="AC178" s="573"/>
      <c r="AE178" s="294">
        <f t="shared" si="57"/>
        <v>0</v>
      </c>
    </row>
    <row r="179" spans="1:31" ht="15" customHeight="1" x14ac:dyDescent="0.25">
      <c r="A179" s="232">
        <v>29</v>
      </c>
      <c r="B179" s="146"/>
      <c r="C179" s="37" t="s">
        <v>170</v>
      </c>
      <c r="D179" s="30" t="s">
        <v>171</v>
      </c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8"/>
      <c r="P179" s="110">
        <v>0</v>
      </c>
      <c r="Q179" s="106">
        <v>0</v>
      </c>
      <c r="R179" s="106">
        <v>0</v>
      </c>
      <c r="S179" s="110">
        <v>0</v>
      </c>
      <c r="T179" s="110"/>
      <c r="U179" s="110"/>
      <c r="V179" s="110"/>
      <c r="W179" s="110"/>
      <c r="X179" s="110"/>
      <c r="Y179" s="574"/>
      <c r="Z179" s="573"/>
      <c r="AA179" s="573"/>
      <c r="AB179" s="573"/>
      <c r="AC179" s="573"/>
      <c r="AE179" s="294">
        <f t="shared" si="57"/>
        <v>0</v>
      </c>
    </row>
    <row r="180" spans="1:31" ht="15" customHeight="1" x14ac:dyDescent="0.25">
      <c r="A180" s="232">
        <v>29</v>
      </c>
      <c r="B180" s="146"/>
      <c r="C180" s="37" t="s">
        <v>172</v>
      </c>
      <c r="D180" s="30" t="s">
        <v>173</v>
      </c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8"/>
      <c r="P180" s="110">
        <v>0</v>
      </c>
      <c r="Q180" s="106">
        <v>5</v>
      </c>
      <c r="R180" s="106">
        <v>0</v>
      </c>
      <c r="S180" s="110">
        <v>0</v>
      </c>
      <c r="T180" s="110"/>
      <c r="U180" s="110"/>
      <c r="V180" s="110"/>
      <c r="W180" s="110"/>
      <c r="X180" s="110"/>
      <c r="Y180" s="574"/>
      <c r="Z180" s="573"/>
      <c r="AA180" s="573"/>
      <c r="AB180" s="573"/>
      <c r="AC180" s="573"/>
      <c r="AE180" s="294">
        <f t="shared" si="57"/>
        <v>0</v>
      </c>
    </row>
    <row r="181" spans="1:31" ht="15" customHeight="1" x14ac:dyDescent="0.25">
      <c r="A181" s="232">
        <v>29</v>
      </c>
      <c r="B181" s="146"/>
      <c r="C181" s="37" t="s">
        <v>174</v>
      </c>
      <c r="D181" s="30" t="s">
        <v>175</v>
      </c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8"/>
      <c r="P181" s="110">
        <v>0</v>
      </c>
      <c r="Q181" s="106">
        <v>0</v>
      </c>
      <c r="R181" s="106">
        <v>0</v>
      </c>
      <c r="S181" s="110">
        <v>0</v>
      </c>
      <c r="T181" s="110"/>
      <c r="U181" s="110"/>
      <c r="V181" s="110"/>
      <c r="W181" s="110"/>
      <c r="X181" s="110"/>
      <c r="Y181" s="574"/>
      <c r="Z181" s="573"/>
      <c r="AA181" s="573"/>
      <c r="AB181" s="573"/>
      <c r="AC181" s="573"/>
      <c r="AE181" s="294">
        <f t="shared" si="57"/>
        <v>0</v>
      </c>
    </row>
    <row r="182" spans="1:31" ht="15" customHeight="1" x14ac:dyDescent="0.25">
      <c r="A182" s="232">
        <v>29</v>
      </c>
      <c r="B182" s="146"/>
      <c r="C182" s="233" t="s">
        <v>176</v>
      </c>
      <c r="D182" s="17" t="s">
        <v>177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1"/>
      <c r="P182" s="106">
        <v>0</v>
      </c>
      <c r="Q182" s="106">
        <v>0</v>
      </c>
      <c r="R182" s="106">
        <v>0</v>
      </c>
      <c r="S182" s="106">
        <v>0</v>
      </c>
      <c r="T182" s="106"/>
      <c r="U182" s="106"/>
      <c r="V182" s="106"/>
      <c r="W182" s="106"/>
      <c r="X182" s="106"/>
      <c r="Y182" s="572"/>
      <c r="Z182" s="573"/>
      <c r="AA182" s="573"/>
      <c r="AB182" s="573"/>
      <c r="AC182" s="573"/>
      <c r="AE182" s="294">
        <f t="shared" si="57"/>
        <v>0</v>
      </c>
    </row>
    <row r="183" spans="1:31" ht="15" customHeight="1" x14ac:dyDescent="0.25">
      <c r="A183" s="232">
        <v>29</v>
      </c>
      <c r="B183" s="146"/>
      <c r="C183" s="233" t="s">
        <v>178</v>
      </c>
      <c r="D183" s="17" t="s">
        <v>179</v>
      </c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8"/>
      <c r="P183" s="110">
        <v>0</v>
      </c>
      <c r="Q183" s="106">
        <v>7</v>
      </c>
      <c r="R183" s="106">
        <v>0</v>
      </c>
      <c r="S183" s="110">
        <v>9</v>
      </c>
      <c r="T183" s="110">
        <f>SUM(T184)</f>
        <v>7</v>
      </c>
      <c r="U183" s="110">
        <f t="shared" ref="U183:X183" si="76">SUM(U184)</f>
        <v>0</v>
      </c>
      <c r="V183" s="110">
        <f t="shared" si="76"/>
        <v>7</v>
      </c>
      <c r="W183" s="110">
        <f t="shared" si="76"/>
        <v>7</v>
      </c>
      <c r="X183" s="110">
        <f t="shared" si="76"/>
        <v>7</v>
      </c>
      <c r="Y183" s="574"/>
      <c r="Z183" s="573"/>
      <c r="AA183" s="573"/>
      <c r="AB183" s="573"/>
      <c r="AC183" s="573"/>
      <c r="AE183" s="294">
        <f t="shared" si="57"/>
        <v>-2</v>
      </c>
    </row>
    <row r="184" spans="1:31" s="150" customFormat="1" ht="15" customHeight="1" x14ac:dyDescent="0.25">
      <c r="A184" s="259">
        <v>29</v>
      </c>
      <c r="B184" s="260"/>
      <c r="C184" s="260" t="s">
        <v>178</v>
      </c>
      <c r="D184" s="260" t="s">
        <v>1208</v>
      </c>
      <c r="E184" s="260"/>
      <c r="F184" s="260" t="s">
        <v>1064</v>
      </c>
      <c r="G184" s="260" t="s">
        <v>924</v>
      </c>
      <c r="H184" s="260" t="s">
        <v>937</v>
      </c>
      <c r="I184" s="260" t="s">
        <v>926</v>
      </c>
      <c r="J184" s="260" t="s">
        <v>964</v>
      </c>
      <c r="K184" s="260" t="s">
        <v>1023</v>
      </c>
      <c r="L184" s="260" t="s">
        <v>937</v>
      </c>
      <c r="M184" s="260" t="s">
        <v>1024</v>
      </c>
      <c r="N184" s="260" t="s">
        <v>1065</v>
      </c>
      <c r="O184" s="260"/>
      <c r="P184" s="259"/>
      <c r="Q184" s="259"/>
      <c r="R184" s="259"/>
      <c r="S184" s="259"/>
      <c r="T184" s="229">
        <v>7</v>
      </c>
      <c r="U184" s="229"/>
      <c r="V184" s="229">
        <v>7</v>
      </c>
      <c r="W184" s="229">
        <v>7</v>
      </c>
      <c r="X184" s="229">
        <v>7</v>
      </c>
      <c r="Y184" s="575"/>
      <c r="Z184" s="567"/>
      <c r="AA184" s="567"/>
      <c r="AB184" s="567"/>
      <c r="AC184" s="567"/>
      <c r="AE184" s="286"/>
    </row>
    <row r="185" spans="1:31" ht="15" customHeight="1" x14ac:dyDescent="0.25">
      <c r="A185" s="244">
        <v>29</v>
      </c>
      <c r="B185" s="242"/>
      <c r="C185" s="243" t="s">
        <v>180</v>
      </c>
      <c r="D185" s="14" t="s">
        <v>181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6"/>
      <c r="P185" s="105">
        <v>0</v>
      </c>
      <c r="Q185" s="105">
        <v>0</v>
      </c>
      <c r="R185" s="105">
        <v>0</v>
      </c>
      <c r="S185" s="105">
        <v>0</v>
      </c>
      <c r="T185" s="105"/>
      <c r="U185" s="105"/>
      <c r="V185" s="105"/>
      <c r="W185" s="111"/>
      <c r="X185" s="111"/>
      <c r="Y185" s="564"/>
      <c r="Z185" s="565"/>
      <c r="AA185" s="565"/>
      <c r="AB185" s="565"/>
      <c r="AC185" s="565"/>
      <c r="AE185" s="293">
        <f t="shared" si="57"/>
        <v>0</v>
      </c>
    </row>
    <row r="186" spans="1:31" ht="15" customHeight="1" x14ac:dyDescent="0.25">
      <c r="A186" s="238">
        <v>29</v>
      </c>
      <c r="B186" s="41"/>
      <c r="C186" s="243" t="s">
        <v>745</v>
      </c>
      <c r="D186" s="14" t="s">
        <v>746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6"/>
      <c r="P186" s="105">
        <v>7</v>
      </c>
      <c r="Q186" s="105">
        <v>9</v>
      </c>
      <c r="R186" s="105">
        <v>0</v>
      </c>
      <c r="S186" s="105">
        <v>9</v>
      </c>
      <c r="T186" s="105">
        <f>SUM(T187)</f>
        <v>9</v>
      </c>
      <c r="U186" s="105">
        <f t="shared" ref="U186:X186" si="77">SUM(U187)</f>
        <v>0</v>
      </c>
      <c r="V186" s="105">
        <f t="shared" si="77"/>
        <v>9</v>
      </c>
      <c r="W186" s="111">
        <f t="shared" si="77"/>
        <v>9</v>
      </c>
      <c r="X186" s="111">
        <f t="shared" si="77"/>
        <v>9</v>
      </c>
      <c r="Y186" s="564"/>
      <c r="Z186" s="565"/>
      <c r="AA186" s="565"/>
      <c r="AB186" s="565"/>
      <c r="AC186" s="565"/>
      <c r="AE186" s="293">
        <f t="shared" si="57"/>
        <v>0</v>
      </c>
    </row>
    <row r="187" spans="1:31" s="150" customFormat="1" ht="15" customHeight="1" x14ac:dyDescent="0.25">
      <c r="A187" s="246">
        <v>29</v>
      </c>
      <c r="B187" s="248"/>
      <c r="C187" s="248" t="s">
        <v>745</v>
      </c>
      <c r="D187" s="251" t="s">
        <v>746</v>
      </c>
      <c r="E187" s="236"/>
      <c r="F187" s="248" t="s">
        <v>1025</v>
      </c>
      <c r="G187" s="248" t="s">
        <v>924</v>
      </c>
      <c r="H187" s="248" t="s">
        <v>925</v>
      </c>
      <c r="I187" s="248" t="s">
        <v>960</v>
      </c>
      <c r="J187" s="248" t="s">
        <v>927</v>
      </c>
      <c r="K187" s="248" t="s">
        <v>1026</v>
      </c>
      <c r="L187" s="248" t="s">
        <v>925</v>
      </c>
      <c r="M187" s="248" t="s">
        <v>1027</v>
      </c>
      <c r="N187" s="248" t="s">
        <v>930</v>
      </c>
      <c r="O187" s="248"/>
      <c r="P187" s="247"/>
      <c r="Q187" s="247"/>
      <c r="R187" s="247"/>
      <c r="S187" s="247"/>
      <c r="T187" s="216">
        <v>9</v>
      </c>
      <c r="U187" s="216"/>
      <c r="V187" s="216">
        <v>9</v>
      </c>
      <c r="W187" s="226">
        <v>9</v>
      </c>
      <c r="X187" s="226">
        <v>9</v>
      </c>
      <c r="Y187" s="566"/>
      <c r="Z187" s="567"/>
      <c r="AA187" s="567"/>
      <c r="AB187" s="567"/>
      <c r="AC187" s="567"/>
      <c r="AE187" s="286"/>
    </row>
    <row r="188" spans="1:31" ht="15" customHeight="1" x14ac:dyDescent="0.25">
      <c r="A188" s="244">
        <v>29</v>
      </c>
      <c r="B188" s="242"/>
      <c r="C188" s="243" t="s">
        <v>182</v>
      </c>
      <c r="D188" s="2" t="s">
        <v>183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6"/>
      <c r="P188" s="105">
        <v>16</v>
      </c>
      <c r="Q188" s="105">
        <v>20</v>
      </c>
      <c r="R188" s="105">
        <v>15</v>
      </c>
      <c r="S188" s="105">
        <v>10</v>
      </c>
      <c r="T188" s="105">
        <f t="shared" ref="T188:X188" si="78">SUM(T189:T190)</f>
        <v>14</v>
      </c>
      <c r="U188" s="105">
        <f t="shared" si="78"/>
        <v>0</v>
      </c>
      <c r="V188" s="105">
        <f t="shared" si="78"/>
        <v>9</v>
      </c>
      <c r="W188" s="111">
        <f t="shared" ref="W188" si="79">SUM(W189:W190)</f>
        <v>8</v>
      </c>
      <c r="X188" s="111">
        <f t="shared" si="78"/>
        <v>8</v>
      </c>
      <c r="Y188" s="564"/>
      <c r="Z188" s="565"/>
      <c r="AA188" s="565"/>
      <c r="AB188" s="565"/>
      <c r="AC188" s="565"/>
      <c r="AE188" s="293">
        <f t="shared" si="57"/>
        <v>-1</v>
      </c>
    </row>
    <row r="189" spans="1:31" s="150" customFormat="1" ht="15" customHeight="1" x14ac:dyDescent="0.25">
      <c r="A189" s="247">
        <v>29</v>
      </c>
      <c r="B189" s="248"/>
      <c r="C189" s="248" t="s">
        <v>182</v>
      </c>
      <c r="D189" s="260" t="s">
        <v>183</v>
      </c>
      <c r="E189" s="236"/>
      <c r="F189" s="248" t="s">
        <v>981</v>
      </c>
      <c r="G189" s="248" t="s">
        <v>924</v>
      </c>
      <c r="H189" s="248" t="s">
        <v>937</v>
      </c>
      <c r="I189" s="248" t="s">
        <v>960</v>
      </c>
      <c r="J189" s="248" t="s">
        <v>964</v>
      </c>
      <c r="K189" s="248" t="s">
        <v>982</v>
      </c>
      <c r="L189" s="248" t="s">
        <v>937</v>
      </c>
      <c r="M189" s="248" t="s">
        <v>983</v>
      </c>
      <c r="N189" s="248" t="s">
        <v>940</v>
      </c>
      <c r="O189" s="248"/>
      <c r="P189" s="247"/>
      <c r="Q189" s="247"/>
      <c r="R189" s="247"/>
      <c r="S189" s="247"/>
      <c r="T189" s="216">
        <v>5</v>
      </c>
      <c r="U189" s="216"/>
      <c r="V189" s="216">
        <v>0</v>
      </c>
      <c r="W189" s="226">
        <v>0</v>
      </c>
      <c r="X189" s="226">
        <v>0</v>
      </c>
      <c r="Y189" s="566"/>
      <c r="Z189" s="567"/>
      <c r="AA189" s="567"/>
      <c r="AB189" s="567"/>
      <c r="AC189" s="567"/>
      <c r="AE189" s="286"/>
    </row>
    <row r="190" spans="1:31" s="150" customFormat="1" ht="15" customHeight="1" x14ac:dyDescent="0.25">
      <c r="A190" s="247">
        <v>29</v>
      </c>
      <c r="B190" s="248"/>
      <c r="C190" s="248" t="s">
        <v>182</v>
      </c>
      <c r="D190" s="260" t="s">
        <v>183</v>
      </c>
      <c r="E190" s="236"/>
      <c r="F190" s="261" t="s">
        <v>1028</v>
      </c>
      <c r="G190" s="248" t="s">
        <v>924</v>
      </c>
      <c r="H190" s="248" t="s">
        <v>937</v>
      </c>
      <c r="I190" s="248" t="s">
        <v>926</v>
      </c>
      <c r="J190" s="248" t="s">
        <v>927</v>
      </c>
      <c r="K190" s="248" t="s">
        <v>1029</v>
      </c>
      <c r="L190" s="248" t="s">
        <v>937</v>
      </c>
      <c r="M190" s="248" t="s">
        <v>1030</v>
      </c>
      <c r="N190" s="248" t="s">
        <v>940</v>
      </c>
      <c r="O190" s="248"/>
      <c r="P190" s="247"/>
      <c r="Q190" s="247"/>
      <c r="R190" s="247"/>
      <c r="S190" s="247"/>
      <c r="T190" s="216">
        <v>9</v>
      </c>
      <c r="U190" s="216"/>
      <c r="V190" s="216">
        <v>9</v>
      </c>
      <c r="W190" s="226">
        <v>8</v>
      </c>
      <c r="X190" s="226">
        <v>8</v>
      </c>
      <c r="Y190" s="566"/>
      <c r="Z190" s="567"/>
      <c r="AA190" s="567"/>
      <c r="AB190" s="567"/>
      <c r="AC190" s="567"/>
      <c r="AE190" s="286"/>
    </row>
    <row r="191" spans="1:31" ht="15" customHeight="1" x14ac:dyDescent="0.25">
      <c r="A191" s="244">
        <v>29</v>
      </c>
      <c r="B191" s="242"/>
      <c r="C191" s="243" t="s">
        <v>184</v>
      </c>
      <c r="D191" s="14" t="s">
        <v>185</v>
      </c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4"/>
      <c r="P191" s="103">
        <v>12</v>
      </c>
      <c r="Q191" s="103">
        <v>20</v>
      </c>
      <c r="R191" s="103">
        <v>0</v>
      </c>
      <c r="S191" s="103">
        <v>0</v>
      </c>
      <c r="T191" s="103"/>
      <c r="U191" s="103"/>
      <c r="V191" s="103"/>
      <c r="W191" s="385"/>
      <c r="X191" s="385"/>
      <c r="Y191" s="568"/>
      <c r="Z191" s="565"/>
      <c r="AA191" s="565"/>
      <c r="AB191" s="565"/>
      <c r="AC191" s="565"/>
      <c r="AE191" s="293">
        <f t="shared" si="57"/>
        <v>0</v>
      </c>
    </row>
    <row r="192" spans="1:31" ht="15" customHeight="1" x14ac:dyDescent="0.25">
      <c r="A192" s="244">
        <v>29</v>
      </c>
      <c r="B192" s="242"/>
      <c r="C192" s="243" t="s">
        <v>186</v>
      </c>
      <c r="D192" s="14" t="s">
        <v>187</v>
      </c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3"/>
      <c r="P192" s="105">
        <v>25</v>
      </c>
      <c r="Q192" s="105">
        <v>20</v>
      </c>
      <c r="R192" s="103">
        <v>0</v>
      </c>
      <c r="S192" s="105">
        <v>0</v>
      </c>
      <c r="T192" s="105"/>
      <c r="U192" s="105"/>
      <c r="V192" s="103">
        <f t="shared" ref="V192:X192" si="80">SUM(V193)</f>
        <v>8</v>
      </c>
      <c r="W192" s="103">
        <f t="shared" si="80"/>
        <v>8</v>
      </c>
      <c r="X192" s="103">
        <f t="shared" si="80"/>
        <v>8</v>
      </c>
      <c r="Y192" s="564"/>
      <c r="Z192" s="565"/>
      <c r="AA192" s="565"/>
      <c r="AB192" s="565"/>
      <c r="AC192" s="565"/>
      <c r="AE192" s="296">
        <f t="shared" si="57"/>
        <v>8</v>
      </c>
    </row>
    <row r="193" spans="1:31" s="150" customFormat="1" ht="15" customHeight="1" x14ac:dyDescent="0.25">
      <c r="A193" s="268">
        <v>29</v>
      </c>
      <c r="B193" s="263"/>
      <c r="C193" s="258" t="s">
        <v>186</v>
      </c>
      <c r="D193" s="285" t="s">
        <v>187</v>
      </c>
      <c r="E193" s="236"/>
      <c r="F193" s="248" t="s">
        <v>1033</v>
      </c>
      <c r="G193" s="248" t="s">
        <v>924</v>
      </c>
      <c r="H193" s="260" t="s">
        <v>937</v>
      </c>
      <c r="I193" s="260" t="s">
        <v>960</v>
      </c>
      <c r="J193" s="260" t="s">
        <v>964</v>
      </c>
      <c r="K193" s="260" t="s">
        <v>1034</v>
      </c>
      <c r="L193" s="260" t="s">
        <v>1035</v>
      </c>
      <c r="M193" s="260" t="s">
        <v>1036</v>
      </c>
      <c r="N193" s="260" t="s">
        <v>1037</v>
      </c>
      <c r="O193" s="260"/>
      <c r="P193" s="259"/>
      <c r="Q193" s="259"/>
      <c r="R193" s="259"/>
      <c r="S193" s="259"/>
      <c r="T193" s="216"/>
      <c r="U193" s="216"/>
      <c r="V193" s="216">
        <v>8</v>
      </c>
      <c r="W193" s="226">
        <v>8</v>
      </c>
      <c r="X193" s="226">
        <v>8</v>
      </c>
      <c r="Y193" s="566"/>
      <c r="Z193" s="567"/>
      <c r="AA193" s="567"/>
      <c r="AB193" s="567"/>
      <c r="AC193" s="567"/>
      <c r="AE193" s="286"/>
    </row>
    <row r="194" spans="1:31" ht="15" customHeight="1" x14ac:dyDescent="0.25">
      <c r="A194" s="3">
        <v>29</v>
      </c>
      <c r="B194" s="143"/>
      <c r="C194" s="144" t="s">
        <v>188</v>
      </c>
      <c r="D194" s="2" t="s">
        <v>189</v>
      </c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4"/>
      <c r="P194" s="103">
        <v>0</v>
      </c>
      <c r="Q194" s="103">
        <v>0</v>
      </c>
      <c r="R194" s="103">
        <v>0</v>
      </c>
      <c r="S194" s="103">
        <v>0</v>
      </c>
      <c r="T194" s="103"/>
      <c r="U194" s="103"/>
      <c r="V194" s="103"/>
      <c r="W194" s="385"/>
      <c r="X194" s="385"/>
      <c r="Y194" s="568"/>
      <c r="Z194" s="565"/>
      <c r="AA194" s="565"/>
      <c r="AB194" s="565"/>
      <c r="AC194" s="565"/>
      <c r="AE194" s="293">
        <f t="shared" si="57"/>
        <v>0</v>
      </c>
    </row>
    <row r="195" spans="1:31" ht="15" customHeight="1" x14ac:dyDescent="0.25">
      <c r="A195" s="244">
        <v>29</v>
      </c>
      <c r="B195" s="242"/>
      <c r="C195" s="243" t="s">
        <v>190</v>
      </c>
      <c r="D195" s="2" t="s">
        <v>191</v>
      </c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2"/>
      <c r="P195" s="105">
        <v>0</v>
      </c>
      <c r="Q195" s="105">
        <v>0</v>
      </c>
      <c r="R195" s="103">
        <v>0</v>
      </c>
      <c r="S195" s="105">
        <v>0</v>
      </c>
      <c r="T195" s="105"/>
      <c r="U195" s="105"/>
      <c r="V195" s="105"/>
      <c r="W195" s="111"/>
      <c r="X195" s="111"/>
      <c r="Y195" s="564"/>
      <c r="Z195" s="565"/>
      <c r="AA195" s="565"/>
      <c r="AB195" s="565"/>
      <c r="AC195" s="565"/>
      <c r="AE195" s="293">
        <f t="shared" si="57"/>
        <v>0</v>
      </c>
    </row>
    <row r="196" spans="1:31" ht="15" customHeight="1" x14ac:dyDescent="0.25">
      <c r="A196" s="244">
        <v>29</v>
      </c>
      <c r="B196" s="242"/>
      <c r="C196" s="243" t="s">
        <v>192</v>
      </c>
      <c r="D196" s="14" t="s">
        <v>193</v>
      </c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4"/>
      <c r="P196" s="103">
        <v>13</v>
      </c>
      <c r="Q196" s="103">
        <v>20</v>
      </c>
      <c r="R196" s="103">
        <v>13</v>
      </c>
      <c r="S196" s="103">
        <v>9</v>
      </c>
      <c r="T196" s="103">
        <f>SUM(T197)</f>
        <v>9</v>
      </c>
      <c r="U196" s="103">
        <f t="shared" ref="U196:X196" si="81">SUM(U197)</f>
        <v>0</v>
      </c>
      <c r="V196" s="103">
        <f t="shared" si="81"/>
        <v>9</v>
      </c>
      <c r="W196" s="385">
        <f t="shared" si="81"/>
        <v>9</v>
      </c>
      <c r="X196" s="385">
        <f t="shared" si="81"/>
        <v>9</v>
      </c>
      <c r="Y196" s="568"/>
      <c r="Z196" s="565"/>
      <c r="AA196" s="565"/>
      <c r="AB196" s="565"/>
      <c r="AC196" s="565"/>
      <c r="AE196" s="293">
        <f t="shared" si="57"/>
        <v>0</v>
      </c>
    </row>
    <row r="197" spans="1:31" s="150" customFormat="1" ht="15" customHeight="1" x14ac:dyDescent="0.25">
      <c r="A197" s="247">
        <v>29</v>
      </c>
      <c r="B197" s="248"/>
      <c r="C197" s="248" t="s">
        <v>192</v>
      </c>
      <c r="D197" s="260" t="s">
        <v>193</v>
      </c>
      <c r="E197" s="260"/>
      <c r="F197" s="261" t="s">
        <v>1028</v>
      </c>
      <c r="G197" s="248" t="s">
        <v>924</v>
      </c>
      <c r="H197" s="248" t="s">
        <v>937</v>
      </c>
      <c r="I197" s="248" t="s">
        <v>926</v>
      </c>
      <c r="J197" s="248" t="s">
        <v>927</v>
      </c>
      <c r="K197" s="248" t="s">
        <v>1029</v>
      </c>
      <c r="L197" s="248" t="s">
        <v>937</v>
      </c>
      <c r="M197" s="248" t="s">
        <v>1030</v>
      </c>
      <c r="N197" s="248" t="s">
        <v>940</v>
      </c>
      <c r="O197" s="248"/>
      <c r="P197" s="247"/>
      <c r="Q197" s="247"/>
      <c r="R197" s="247"/>
      <c r="S197" s="247"/>
      <c r="T197" s="205">
        <v>9</v>
      </c>
      <c r="U197" s="205"/>
      <c r="V197" s="205">
        <v>9</v>
      </c>
      <c r="W197" s="229">
        <v>9</v>
      </c>
      <c r="X197" s="229">
        <v>9</v>
      </c>
      <c r="Y197" s="569"/>
      <c r="Z197" s="567"/>
      <c r="AA197" s="567"/>
      <c r="AB197" s="567"/>
      <c r="AC197" s="567"/>
      <c r="AE197" s="286"/>
    </row>
    <row r="198" spans="1:31" ht="15" customHeight="1" x14ac:dyDescent="0.25">
      <c r="A198" s="244">
        <v>29</v>
      </c>
      <c r="B198" s="242"/>
      <c r="C198" s="166" t="s">
        <v>194</v>
      </c>
      <c r="D198" s="13" t="s">
        <v>195</v>
      </c>
      <c r="E198" s="243"/>
      <c r="F198" s="243"/>
      <c r="G198" s="243"/>
      <c r="H198" s="243"/>
      <c r="I198" s="243"/>
      <c r="J198" s="243"/>
      <c r="K198" s="243"/>
      <c r="L198" s="243"/>
      <c r="M198" s="243"/>
      <c r="N198" s="243"/>
      <c r="O198" s="2"/>
      <c r="P198" s="105">
        <v>0</v>
      </c>
      <c r="Q198" s="105">
        <v>0</v>
      </c>
      <c r="R198" s="105">
        <v>0</v>
      </c>
      <c r="S198" s="105">
        <v>0</v>
      </c>
      <c r="T198" s="105"/>
      <c r="U198" s="105"/>
      <c r="V198" s="105"/>
      <c r="W198" s="111"/>
      <c r="X198" s="111"/>
      <c r="Y198" s="564"/>
      <c r="Z198" s="565"/>
      <c r="AA198" s="565"/>
      <c r="AB198" s="565"/>
      <c r="AC198" s="565"/>
      <c r="AE198" s="293">
        <f t="shared" si="57"/>
        <v>0</v>
      </c>
    </row>
    <row r="199" spans="1:31" ht="15" customHeight="1" x14ac:dyDescent="0.25">
      <c r="A199" s="244">
        <v>29</v>
      </c>
      <c r="B199" s="242"/>
      <c r="C199" s="243" t="s">
        <v>196</v>
      </c>
      <c r="D199" s="14" t="s">
        <v>197</v>
      </c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4"/>
      <c r="P199" s="103">
        <v>16</v>
      </c>
      <c r="Q199" s="103">
        <v>20</v>
      </c>
      <c r="R199" s="103">
        <v>10</v>
      </c>
      <c r="S199" s="103">
        <v>10</v>
      </c>
      <c r="T199" s="103">
        <f>SUM(T200:T202)</f>
        <v>31</v>
      </c>
      <c r="U199" s="103">
        <f t="shared" ref="U199:X199" si="82">SUM(U200:U202)</f>
        <v>4</v>
      </c>
      <c r="V199" s="103">
        <f t="shared" si="82"/>
        <v>30</v>
      </c>
      <c r="W199" s="385">
        <f t="shared" ref="W199" si="83">SUM(W200:W202)</f>
        <v>30</v>
      </c>
      <c r="X199" s="385">
        <f t="shared" si="82"/>
        <v>30</v>
      </c>
      <c r="Y199" s="568"/>
      <c r="Z199" s="565"/>
      <c r="AA199" s="565"/>
      <c r="AB199" s="565"/>
      <c r="AC199" s="565"/>
      <c r="AE199" s="296">
        <f t="shared" si="57"/>
        <v>20</v>
      </c>
    </row>
    <row r="200" spans="1:31" s="150" customFormat="1" ht="15" customHeight="1" x14ac:dyDescent="0.25">
      <c r="A200" s="247">
        <v>29</v>
      </c>
      <c r="B200" s="248"/>
      <c r="C200" s="248" t="s">
        <v>196</v>
      </c>
      <c r="D200" s="260" t="s">
        <v>197</v>
      </c>
      <c r="E200" s="260"/>
      <c r="F200" s="248" t="s">
        <v>981</v>
      </c>
      <c r="G200" s="248" t="s">
        <v>924</v>
      </c>
      <c r="H200" s="248" t="s">
        <v>937</v>
      </c>
      <c r="I200" s="248" t="s">
        <v>960</v>
      </c>
      <c r="J200" s="248" t="s">
        <v>964</v>
      </c>
      <c r="K200" s="248" t="s">
        <v>982</v>
      </c>
      <c r="L200" s="248" t="s">
        <v>937</v>
      </c>
      <c r="M200" s="248" t="s">
        <v>983</v>
      </c>
      <c r="N200" s="248" t="s">
        <v>940</v>
      </c>
      <c r="O200" s="248"/>
      <c r="P200" s="247"/>
      <c r="Q200" s="247"/>
      <c r="R200" s="247"/>
      <c r="S200" s="247"/>
      <c r="T200" s="205">
        <v>12</v>
      </c>
      <c r="U200" s="205"/>
      <c r="V200" s="205">
        <v>12</v>
      </c>
      <c r="W200" s="229">
        <v>12</v>
      </c>
      <c r="X200" s="229">
        <v>12</v>
      </c>
      <c r="Y200" s="569"/>
      <c r="Z200" s="567"/>
      <c r="AA200" s="567"/>
      <c r="AB200" s="567"/>
      <c r="AC200" s="567"/>
      <c r="AE200" s="286"/>
    </row>
    <row r="201" spans="1:31" s="150" customFormat="1" ht="15" customHeight="1" x14ac:dyDescent="0.25">
      <c r="A201" s="247">
        <v>29</v>
      </c>
      <c r="B201" s="248"/>
      <c r="C201" s="248" t="s">
        <v>196</v>
      </c>
      <c r="D201" s="260" t="s">
        <v>197</v>
      </c>
      <c r="E201" s="260"/>
      <c r="F201" s="248" t="s">
        <v>985</v>
      </c>
      <c r="G201" s="248" t="s">
        <v>924</v>
      </c>
      <c r="H201" s="248" t="s">
        <v>947</v>
      </c>
      <c r="I201" s="248" t="s">
        <v>960</v>
      </c>
      <c r="J201" s="248" t="s">
        <v>964</v>
      </c>
      <c r="K201" s="248" t="s">
        <v>987</v>
      </c>
      <c r="L201" s="248" t="s">
        <v>988</v>
      </c>
      <c r="M201" s="248" t="s">
        <v>989</v>
      </c>
      <c r="N201" s="248" t="s">
        <v>990</v>
      </c>
      <c r="O201" s="248"/>
      <c r="P201" s="247"/>
      <c r="Q201" s="247"/>
      <c r="R201" s="247"/>
      <c r="S201" s="247"/>
      <c r="T201" s="205">
        <v>10</v>
      </c>
      <c r="U201" s="205"/>
      <c r="V201" s="205">
        <v>9</v>
      </c>
      <c r="W201" s="229">
        <v>9</v>
      </c>
      <c r="X201" s="229">
        <v>9</v>
      </c>
      <c r="Y201" s="569"/>
      <c r="Z201" s="567"/>
      <c r="AA201" s="567"/>
      <c r="AB201" s="567"/>
      <c r="AC201" s="567"/>
      <c r="AE201" s="286"/>
    </row>
    <row r="202" spans="1:31" s="150" customFormat="1" ht="15" customHeight="1" x14ac:dyDescent="0.25">
      <c r="A202" s="247">
        <v>29</v>
      </c>
      <c r="B202" s="248"/>
      <c r="C202" s="248" t="s">
        <v>196</v>
      </c>
      <c r="D202" s="260" t="s">
        <v>197</v>
      </c>
      <c r="E202" s="260"/>
      <c r="F202" s="248" t="s">
        <v>1031</v>
      </c>
      <c r="G202" s="248" t="s">
        <v>924</v>
      </c>
      <c r="H202" s="248" t="s">
        <v>956</v>
      </c>
      <c r="I202" s="248" t="s">
        <v>926</v>
      </c>
      <c r="J202" s="248" t="s">
        <v>927</v>
      </c>
      <c r="K202" s="248" t="s">
        <v>992</v>
      </c>
      <c r="L202" s="248" t="s">
        <v>956</v>
      </c>
      <c r="M202" s="248" t="s">
        <v>1032</v>
      </c>
      <c r="N202" s="248" t="s">
        <v>958</v>
      </c>
      <c r="O202" s="248"/>
      <c r="P202" s="247"/>
      <c r="Q202" s="247"/>
      <c r="R202" s="247"/>
      <c r="S202" s="247"/>
      <c r="T202" s="205">
        <v>9</v>
      </c>
      <c r="U202" s="205">
        <v>4</v>
      </c>
      <c r="V202" s="205">
        <v>9</v>
      </c>
      <c r="W202" s="229">
        <v>9</v>
      </c>
      <c r="X202" s="229">
        <v>9</v>
      </c>
      <c r="Y202" s="569"/>
      <c r="Z202" s="567"/>
      <c r="AA202" s="567"/>
      <c r="AB202" s="567"/>
      <c r="AC202" s="567"/>
      <c r="AE202" s="286"/>
    </row>
    <row r="203" spans="1:31" ht="15" customHeight="1" x14ac:dyDescent="0.25">
      <c r="A203" s="244">
        <v>29</v>
      </c>
      <c r="B203" s="242"/>
      <c r="C203" s="243" t="s">
        <v>826</v>
      </c>
      <c r="D203" s="2" t="s">
        <v>198</v>
      </c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4"/>
      <c r="P203" s="103">
        <v>0</v>
      </c>
      <c r="Q203" s="103">
        <v>0</v>
      </c>
      <c r="R203" s="103">
        <v>0</v>
      </c>
      <c r="S203" s="103">
        <v>0</v>
      </c>
      <c r="T203" s="103"/>
      <c r="U203" s="103"/>
      <c r="V203" s="103"/>
      <c r="W203" s="385"/>
      <c r="X203" s="385"/>
      <c r="Y203" s="568"/>
      <c r="Z203" s="565"/>
      <c r="AA203" s="565"/>
      <c r="AB203" s="565"/>
      <c r="AC203" s="565"/>
      <c r="AE203" s="293">
        <f t="shared" ref="AE203:AE265" si="84">V203-S203</f>
        <v>0</v>
      </c>
    </row>
    <row r="204" spans="1:31" ht="15" customHeight="1" x14ac:dyDescent="0.25">
      <c r="A204" s="244">
        <v>29</v>
      </c>
      <c r="B204" s="242"/>
      <c r="C204" s="243" t="s">
        <v>199</v>
      </c>
      <c r="D204" s="14" t="s">
        <v>200</v>
      </c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4"/>
      <c r="P204" s="103">
        <v>33</v>
      </c>
      <c r="Q204" s="103">
        <v>40</v>
      </c>
      <c r="R204" s="103">
        <v>9</v>
      </c>
      <c r="S204" s="103">
        <v>70</v>
      </c>
      <c r="T204" s="103">
        <f>SUM(T205:T210)</f>
        <v>104</v>
      </c>
      <c r="U204" s="103">
        <f t="shared" ref="U204:X204" si="85">SUM(U205:U210)</f>
        <v>8</v>
      </c>
      <c r="V204" s="103">
        <f t="shared" si="85"/>
        <v>81</v>
      </c>
      <c r="W204" s="385">
        <f t="shared" ref="W204" si="86">SUM(W205:W210)</f>
        <v>81</v>
      </c>
      <c r="X204" s="385">
        <f t="shared" si="85"/>
        <v>81</v>
      </c>
      <c r="Y204" s="568"/>
      <c r="Z204" s="565"/>
      <c r="AA204" s="565"/>
      <c r="AB204" s="565"/>
      <c r="AC204" s="565"/>
      <c r="AE204" s="296">
        <f t="shared" si="84"/>
        <v>11</v>
      </c>
    </row>
    <row r="205" spans="1:31" s="150" customFormat="1" ht="15" customHeight="1" x14ac:dyDescent="0.25">
      <c r="A205" s="247">
        <v>29</v>
      </c>
      <c r="B205" s="248"/>
      <c r="C205" s="248" t="s">
        <v>199</v>
      </c>
      <c r="D205" s="260" t="s">
        <v>200</v>
      </c>
      <c r="E205" s="260"/>
      <c r="F205" s="248" t="s">
        <v>981</v>
      </c>
      <c r="G205" s="248" t="s">
        <v>924</v>
      </c>
      <c r="H205" s="248" t="s">
        <v>937</v>
      </c>
      <c r="I205" s="248" t="s">
        <v>960</v>
      </c>
      <c r="J205" s="248" t="s">
        <v>964</v>
      </c>
      <c r="K205" s="248" t="s">
        <v>982</v>
      </c>
      <c r="L205" s="248" t="s">
        <v>937</v>
      </c>
      <c r="M205" s="248" t="s">
        <v>983</v>
      </c>
      <c r="N205" s="248" t="s">
        <v>940</v>
      </c>
      <c r="O205" s="248"/>
      <c r="P205" s="247"/>
      <c r="Q205" s="247"/>
      <c r="R205" s="247"/>
      <c r="S205" s="247"/>
      <c r="T205" s="205">
        <v>15</v>
      </c>
      <c r="U205" s="205"/>
      <c r="V205" s="205">
        <v>9</v>
      </c>
      <c r="W205" s="229">
        <v>9</v>
      </c>
      <c r="X205" s="229">
        <v>9</v>
      </c>
      <c r="Y205" s="569"/>
      <c r="Z205" s="567"/>
      <c r="AA205" s="567"/>
      <c r="AB205" s="567"/>
      <c r="AC205" s="567"/>
      <c r="AE205" s="286"/>
    </row>
    <row r="206" spans="1:31" s="150" customFormat="1" ht="15" customHeight="1" x14ac:dyDescent="0.25">
      <c r="A206" s="247">
        <v>29</v>
      </c>
      <c r="B206" s="248"/>
      <c r="C206" s="248" t="s">
        <v>199</v>
      </c>
      <c r="D206" s="260" t="s">
        <v>200</v>
      </c>
      <c r="E206" s="260"/>
      <c r="F206" s="248" t="s">
        <v>1033</v>
      </c>
      <c r="G206" s="248" t="s">
        <v>924</v>
      </c>
      <c r="H206" s="248" t="s">
        <v>937</v>
      </c>
      <c r="I206" s="248" t="s">
        <v>960</v>
      </c>
      <c r="J206" s="248" t="s">
        <v>964</v>
      </c>
      <c r="K206" s="248" t="s">
        <v>1034</v>
      </c>
      <c r="L206" s="248" t="s">
        <v>1035</v>
      </c>
      <c r="M206" s="248" t="s">
        <v>1036</v>
      </c>
      <c r="N206" s="248" t="s">
        <v>1037</v>
      </c>
      <c r="O206" s="248"/>
      <c r="P206" s="247"/>
      <c r="Q206" s="247"/>
      <c r="R206" s="247"/>
      <c r="S206" s="247"/>
      <c r="T206" s="205">
        <v>18</v>
      </c>
      <c r="U206" s="205"/>
      <c r="V206" s="205">
        <v>9</v>
      </c>
      <c r="W206" s="229">
        <v>9</v>
      </c>
      <c r="X206" s="229">
        <v>9</v>
      </c>
      <c r="Y206" s="569"/>
      <c r="Z206" s="567"/>
      <c r="AA206" s="567"/>
      <c r="AB206" s="567"/>
      <c r="AC206" s="567"/>
      <c r="AE206" s="286"/>
    </row>
    <row r="207" spans="1:31" s="150" customFormat="1" ht="15" customHeight="1" x14ac:dyDescent="0.25">
      <c r="A207" s="247">
        <v>29</v>
      </c>
      <c r="B207" s="248"/>
      <c r="C207" s="248" t="s">
        <v>199</v>
      </c>
      <c r="D207" s="260" t="s">
        <v>200</v>
      </c>
      <c r="E207" s="260"/>
      <c r="F207" s="248" t="s">
        <v>991</v>
      </c>
      <c r="G207" s="248" t="s">
        <v>924</v>
      </c>
      <c r="H207" s="248" t="s">
        <v>947</v>
      </c>
      <c r="I207" s="248" t="s">
        <v>926</v>
      </c>
      <c r="J207" s="248" t="s">
        <v>927</v>
      </c>
      <c r="K207" s="248" t="s">
        <v>992</v>
      </c>
      <c r="L207" s="248" t="s">
        <v>947</v>
      </c>
      <c r="M207" s="248" t="s">
        <v>993</v>
      </c>
      <c r="N207" s="248" t="s">
        <v>994</v>
      </c>
      <c r="O207" s="248"/>
      <c r="P207" s="247"/>
      <c r="Q207" s="247"/>
      <c r="R207" s="247"/>
      <c r="S207" s="247"/>
      <c r="T207" s="205">
        <v>19</v>
      </c>
      <c r="U207" s="205">
        <v>4</v>
      </c>
      <c r="V207" s="298">
        <v>17</v>
      </c>
      <c r="W207" s="229">
        <v>17</v>
      </c>
      <c r="X207" s="229">
        <v>17</v>
      </c>
      <c r="Y207" s="569"/>
      <c r="Z207" s="567"/>
      <c r="AA207" s="567"/>
      <c r="AB207" s="567"/>
      <c r="AC207" s="567"/>
      <c r="AE207" s="286"/>
    </row>
    <row r="208" spans="1:31" s="150" customFormat="1" ht="15" customHeight="1" x14ac:dyDescent="0.25">
      <c r="A208" s="247">
        <v>29</v>
      </c>
      <c r="B208" s="248"/>
      <c r="C208" s="248" t="s">
        <v>199</v>
      </c>
      <c r="D208" s="260" t="s">
        <v>200</v>
      </c>
      <c r="E208" s="260"/>
      <c r="F208" s="248" t="s">
        <v>973</v>
      </c>
      <c r="G208" s="248" t="s">
        <v>924</v>
      </c>
      <c r="H208" s="248" t="s">
        <v>974</v>
      </c>
      <c r="I208" s="248" t="s">
        <v>926</v>
      </c>
      <c r="J208" s="248" t="s">
        <v>927</v>
      </c>
      <c r="K208" s="248" t="s">
        <v>975</v>
      </c>
      <c r="L208" s="248" t="s">
        <v>974</v>
      </c>
      <c r="M208" s="248" t="s">
        <v>976</v>
      </c>
      <c r="N208" s="248" t="s">
        <v>995</v>
      </c>
      <c r="O208" s="248"/>
      <c r="P208" s="247"/>
      <c r="Q208" s="247"/>
      <c r="R208" s="247"/>
      <c r="S208" s="247"/>
      <c r="T208" s="205">
        <v>20</v>
      </c>
      <c r="U208" s="205"/>
      <c r="V208" s="205">
        <v>20</v>
      </c>
      <c r="W208" s="229">
        <v>20</v>
      </c>
      <c r="X208" s="229">
        <v>20</v>
      </c>
      <c r="Y208" s="569"/>
      <c r="Z208" s="567"/>
      <c r="AA208" s="567"/>
      <c r="AB208" s="567"/>
      <c r="AC208" s="567"/>
      <c r="AE208" s="286"/>
    </row>
    <row r="209" spans="1:31" s="150" customFormat="1" ht="15" customHeight="1" x14ac:dyDescent="0.25">
      <c r="A209" s="247">
        <v>29</v>
      </c>
      <c r="B209" s="248"/>
      <c r="C209" s="248" t="s">
        <v>199</v>
      </c>
      <c r="D209" s="260" t="s">
        <v>200</v>
      </c>
      <c r="E209" s="260"/>
      <c r="F209" s="248" t="s">
        <v>1038</v>
      </c>
      <c r="G209" s="248" t="s">
        <v>924</v>
      </c>
      <c r="H209" s="248" t="s">
        <v>932</v>
      </c>
      <c r="I209" s="248" t="s">
        <v>926</v>
      </c>
      <c r="J209" s="248" t="s">
        <v>927</v>
      </c>
      <c r="K209" s="248" t="s">
        <v>992</v>
      </c>
      <c r="L209" s="248" t="s">
        <v>932</v>
      </c>
      <c r="M209" s="248" t="s">
        <v>1039</v>
      </c>
      <c r="N209" s="248" t="s">
        <v>1040</v>
      </c>
      <c r="O209" s="248"/>
      <c r="P209" s="247"/>
      <c r="Q209" s="247"/>
      <c r="R209" s="247"/>
      <c r="S209" s="247"/>
      <c r="T209" s="205">
        <v>17</v>
      </c>
      <c r="U209" s="205">
        <v>4</v>
      </c>
      <c r="V209" s="298">
        <v>17</v>
      </c>
      <c r="W209" s="229">
        <v>17</v>
      </c>
      <c r="X209" s="229">
        <v>17</v>
      </c>
      <c r="Y209" s="569"/>
      <c r="Z209" s="567"/>
      <c r="AA209" s="567"/>
      <c r="AB209" s="567"/>
      <c r="AC209" s="567"/>
      <c r="AE209" s="286"/>
    </row>
    <row r="210" spans="1:31" s="150" customFormat="1" ht="15" customHeight="1" x14ac:dyDescent="0.25">
      <c r="A210" s="247">
        <v>29</v>
      </c>
      <c r="B210" s="248"/>
      <c r="C210" s="248" t="s">
        <v>199</v>
      </c>
      <c r="D210" s="260" t="s">
        <v>200</v>
      </c>
      <c r="E210" s="260"/>
      <c r="F210" s="261" t="s">
        <v>1028</v>
      </c>
      <c r="G210" s="248" t="s">
        <v>924</v>
      </c>
      <c r="H210" s="248" t="s">
        <v>937</v>
      </c>
      <c r="I210" s="248" t="s">
        <v>926</v>
      </c>
      <c r="J210" s="248" t="s">
        <v>927</v>
      </c>
      <c r="K210" s="248" t="s">
        <v>1029</v>
      </c>
      <c r="L210" s="248" t="s">
        <v>937</v>
      </c>
      <c r="M210" s="248" t="s">
        <v>1030</v>
      </c>
      <c r="N210" s="248" t="s">
        <v>940</v>
      </c>
      <c r="O210" s="248"/>
      <c r="P210" s="247"/>
      <c r="Q210" s="247"/>
      <c r="R210" s="247"/>
      <c r="S210" s="247"/>
      <c r="T210" s="205">
        <v>15</v>
      </c>
      <c r="U210" s="205"/>
      <c r="V210" s="205">
        <v>9</v>
      </c>
      <c r="W210" s="229">
        <v>9</v>
      </c>
      <c r="X210" s="229">
        <v>9</v>
      </c>
      <c r="Y210" s="569"/>
      <c r="Z210" s="567"/>
      <c r="AA210" s="567"/>
      <c r="AB210" s="567"/>
      <c r="AC210" s="567"/>
      <c r="AE210" s="286"/>
    </row>
    <row r="211" spans="1:31" ht="15" customHeight="1" x14ac:dyDescent="0.25">
      <c r="A211" s="244">
        <v>29</v>
      </c>
      <c r="B211" s="242"/>
      <c r="C211" s="243" t="s">
        <v>201</v>
      </c>
      <c r="D211" s="14" t="s">
        <v>202</v>
      </c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4"/>
      <c r="P211" s="103">
        <v>10</v>
      </c>
      <c r="Q211" s="103">
        <v>15</v>
      </c>
      <c r="R211" s="103">
        <v>0</v>
      </c>
      <c r="S211" s="103">
        <v>0</v>
      </c>
      <c r="T211" s="103"/>
      <c r="U211" s="103"/>
      <c r="V211" s="103"/>
      <c r="W211" s="385"/>
      <c r="X211" s="385"/>
      <c r="Y211" s="568"/>
      <c r="Z211" s="565"/>
      <c r="AA211" s="565"/>
      <c r="AB211" s="565"/>
      <c r="AC211" s="565"/>
      <c r="AE211" s="293">
        <f t="shared" si="84"/>
        <v>0</v>
      </c>
    </row>
    <row r="212" spans="1:31" ht="15" customHeight="1" x14ac:dyDescent="0.25">
      <c r="A212" s="3">
        <v>29</v>
      </c>
      <c r="B212" s="242"/>
      <c r="C212" s="144" t="s">
        <v>203</v>
      </c>
      <c r="D212" s="2" t="s">
        <v>204</v>
      </c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4"/>
      <c r="P212" s="103">
        <v>0</v>
      </c>
      <c r="Q212" s="103">
        <v>0</v>
      </c>
      <c r="R212" s="103">
        <v>0</v>
      </c>
      <c r="S212" s="103">
        <v>0</v>
      </c>
      <c r="T212" s="103"/>
      <c r="U212" s="103"/>
      <c r="V212" s="103"/>
      <c r="W212" s="386"/>
      <c r="X212" s="386"/>
      <c r="Y212" s="570"/>
      <c r="Z212" s="565"/>
      <c r="AA212" s="565"/>
      <c r="AB212" s="565"/>
      <c r="AC212" s="565"/>
      <c r="AE212" s="293">
        <f t="shared" si="84"/>
        <v>0</v>
      </c>
    </row>
    <row r="213" spans="1:31" ht="15" customHeight="1" x14ac:dyDescent="0.25">
      <c r="A213" s="244">
        <v>29</v>
      </c>
      <c r="B213" s="242"/>
      <c r="C213" s="31" t="s">
        <v>205</v>
      </c>
      <c r="D213" s="32" t="s">
        <v>206</v>
      </c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18"/>
      <c r="P213" s="105">
        <f t="shared" ref="P213:Y213" si="87">P214+P215+P216</f>
        <v>8</v>
      </c>
      <c r="Q213" s="105">
        <f t="shared" si="87"/>
        <v>32</v>
      </c>
      <c r="R213" s="105">
        <f t="shared" si="87"/>
        <v>0</v>
      </c>
      <c r="S213" s="105">
        <f t="shared" si="87"/>
        <v>0</v>
      </c>
      <c r="T213" s="105">
        <f t="shared" si="87"/>
        <v>0</v>
      </c>
      <c r="U213" s="105">
        <f t="shared" si="87"/>
        <v>0</v>
      </c>
      <c r="V213" s="105">
        <f t="shared" si="87"/>
        <v>0</v>
      </c>
      <c r="W213" s="111">
        <f t="shared" ref="W213" si="88">W214+W215+W216</f>
        <v>0</v>
      </c>
      <c r="X213" s="111">
        <f t="shared" si="87"/>
        <v>0</v>
      </c>
      <c r="Y213" s="564">
        <f t="shared" si="87"/>
        <v>0</v>
      </c>
      <c r="Z213" s="565"/>
      <c r="AA213" s="565"/>
      <c r="AB213" s="565"/>
      <c r="AC213" s="565"/>
      <c r="AE213" s="293">
        <f t="shared" si="84"/>
        <v>0</v>
      </c>
    </row>
    <row r="214" spans="1:31" ht="15" customHeight="1" x14ac:dyDescent="0.25">
      <c r="A214" s="232">
        <v>29</v>
      </c>
      <c r="B214" s="146"/>
      <c r="C214" s="233" t="s">
        <v>207</v>
      </c>
      <c r="D214" s="17" t="s">
        <v>208</v>
      </c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6"/>
      <c r="P214" s="106">
        <v>7</v>
      </c>
      <c r="Q214" s="106">
        <v>25</v>
      </c>
      <c r="R214" s="106">
        <v>0</v>
      </c>
      <c r="S214" s="106">
        <v>0</v>
      </c>
      <c r="T214" s="106"/>
      <c r="U214" s="106"/>
      <c r="V214" s="106"/>
      <c r="W214" s="106"/>
      <c r="X214" s="106"/>
      <c r="Y214" s="572"/>
      <c r="Z214" s="573"/>
      <c r="AA214" s="573"/>
      <c r="AB214" s="573"/>
      <c r="AC214" s="573"/>
      <c r="AE214" s="294">
        <f t="shared" si="84"/>
        <v>0</v>
      </c>
    </row>
    <row r="215" spans="1:31" ht="15" customHeight="1" x14ac:dyDescent="0.25">
      <c r="A215" s="232">
        <v>29</v>
      </c>
      <c r="B215" s="146"/>
      <c r="C215" s="233" t="s">
        <v>209</v>
      </c>
      <c r="D215" s="167" t="s">
        <v>210</v>
      </c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6"/>
      <c r="P215" s="106">
        <v>1</v>
      </c>
      <c r="Q215" s="106">
        <v>7</v>
      </c>
      <c r="R215" s="106">
        <v>0</v>
      </c>
      <c r="S215" s="106">
        <v>0</v>
      </c>
      <c r="T215" s="106"/>
      <c r="U215" s="106"/>
      <c r="V215" s="106"/>
      <c r="W215" s="106"/>
      <c r="X215" s="106"/>
      <c r="Y215" s="572"/>
      <c r="Z215" s="573"/>
      <c r="AA215" s="573"/>
      <c r="AB215" s="573"/>
      <c r="AC215" s="573"/>
      <c r="AE215" s="294">
        <f t="shared" si="84"/>
        <v>0</v>
      </c>
    </row>
    <row r="216" spans="1:31" ht="15" customHeight="1" x14ac:dyDescent="0.25">
      <c r="A216" s="232">
        <v>29</v>
      </c>
      <c r="B216" s="146"/>
      <c r="C216" s="37" t="s">
        <v>211</v>
      </c>
      <c r="D216" s="30" t="s">
        <v>212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3"/>
      <c r="P216" s="106">
        <v>0</v>
      </c>
      <c r="Q216" s="106">
        <v>0</v>
      </c>
      <c r="R216" s="106">
        <v>0</v>
      </c>
      <c r="S216" s="106">
        <v>0</v>
      </c>
      <c r="T216" s="106"/>
      <c r="U216" s="106"/>
      <c r="V216" s="106"/>
      <c r="W216" s="106"/>
      <c r="X216" s="106"/>
      <c r="Y216" s="572"/>
      <c r="Z216" s="573"/>
      <c r="AA216" s="573"/>
      <c r="AB216" s="573"/>
      <c r="AC216" s="573"/>
      <c r="AE216" s="294">
        <f t="shared" si="84"/>
        <v>0</v>
      </c>
    </row>
    <row r="217" spans="1:31" ht="15" customHeight="1" x14ac:dyDescent="0.25">
      <c r="A217" s="221">
        <v>31</v>
      </c>
      <c r="B217" s="219" t="s">
        <v>213</v>
      </c>
      <c r="C217" s="218"/>
      <c r="D217" s="11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4"/>
      <c r="P217" s="104">
        <f>P218+P219+P220+P221+P222+P223+P227</f>
        <v>36</v>
      </c>
      <c r="Q217" s="104">
        <f t="shared" ref="Q217:Y217" si="89">Q218+Q219+Q220+Q221+Q222+Q223+Q227</f>
        <v>36</v>
      </c>
      <c r="R217" s="104">
        <f t="shared" si="89"/>
        <v>0</v>
      </c>
      <c r="S217" s="104">
        <f t="shared" si="89"/>
        <v>5</v>
      </c>
      <c r="T217" s="104">
        <f t="shared" si="89"/>
        <v>10</v>
      </c>
      <c r="U217" s="104">
        <f t="shared" si="89"/>
        <v>0</v>
      </c>
      <c r="V217" s="104">
        <f>V218+V219+V220+V221+V222+V223+V227</f>
        <v>9</v>
      </c>
      <c r="W217" s="384">
        <f t="shared" ref="W217" si="90">W218+W219+W220+W221+W222+W223+W227</f>
        <v>9</v>
      </c>
      <c r="X217" s="384">
        <f t="shared" si="89"/>
        <v>9</v>
      </c>
      <c r="Y217" s="562">
        <f t="shared" si="89"/>
        <v>0</v>
      </c>
      <c r="Z217" s="563"/>
      <c r="AA217" s="563"/>
      <c r="AB217" s="563"/>
      <c r="AC217" s="563"/>
      <c r="AE217" s="295">
        <f t="shared" si="84"/>
        <v>4</v>
      </c>
    </row>
    <row r="218" spans="1:31" ht="15" customHeight="1" x14ac:dyDescent="0.25">
      <c r="A218" s="244">
        <v>31</v>
      </c>
      <c r="B218" s="242"/>
      <c r="C218" s="243" t="s">
        <v>214</v>
      </c>
      <c r="D218" s="2" t="s">
        <v>215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8"/>
      <c r="P218" s="105">
        <v>0</v>
      </c>
      <c r="Q218" s="105">
        <v>0</v>
      </c>
      <c r="R218" s="105">
        <v>0</v>
      </c>
      <c r="S218" s="105">
        <v>0</v>
      </c>
      <c r="T218" s="105"/>
      <c r="U218" s="105"/>
      <c r="V218" s="105"/>
      <c r="W218" s="111"/>
      <c r="X218" s="111"/>
      <c r="Y218" s="564"/>
      <c r="Z218" s="565"/>
      <c r="AA218" s="565"/>
      <c r="AB218" s="565"/>
      <c r="AC218" s="565"/>
      <c r="AE218" s="293">
        <f t="shared" si="84"/>
        <v>0</v>
      </c>
    </row>
    <row r="219" spans="1:31" ht="15" customHeight="1" x14ac:dyDescent="0.25">
      <c r="A219" s="3">
        <v>31</v>
      </c>
      <c r="B219" s="143"/>
      <c r="C219" s="144" t="s">
        <v>852</v>
      </c>
      <c r="D219" s="2" t="s">
        <v>853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8"/>
      <c r="P219" s="105">
        <v>2</v>
      </c>
      <c r="Q219" s="105">
        <v>2</v>
      </c>
      <c r="R219" s="105">
        <v>0</v>
      </c>
      <c r="S219" s="105">
        <v>0</v>
      </c>
      <c r="T219" s="105"/>
      <c r="U219" s="105"/>
      <c r="V219" s="105"/>
      <c r="W219" s="111"/>
      <c r="X219" s="111"/>
      <c r="Y219" s="564"/>
      <c r="Z219" s="565"/>
      <c r="AA219" s="565"/>
      <c r="AB219" s="565"/>
      <c r="AC219" s="565"/>
      <c r="AE219" s="293">
        <f t="shared" si="84"/>
        <v>0</v>
      </c>
    </row>
    <row r="220" spans="1:31" ht="15" customHeight="1" x14ac:dyDescent="0.25">
      <c r="A220" s="244">
        <v>31</v>
      </c>
      <c r="B220" s="242"/>
      <c r="C220" s="243" t="s">
        <v>216</v>
      </c>
      <c r="D220" s="2" t="s">
        <v>217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8"/>
      <c r="P220" s="105">
        <v>2</v>
      </c>
      <c r="Q220" s="105">
        <v>2</v>
      </c>
      <c r="R220" s="105">
        <v>0</v>
      </c>
      <c r="S220" s="105">
        <v>0</v>
      </c>
      <c r="T220" s="105"/>
      <c r="U220" s="105"/>
      <c r="V220" s="105"/>
      <c r="W220" s="111"/>
      <c r="X220" s="111"/>
      <c r="Y220" s="564"/>
      <c r="Z220" s="565"/>
      <c r="AA220" s="565"/>
      <c r="AB220" s="565"/>
      <c r="AC220" s="565"/>
      <c r="AE220" s="293">
        <f t="shared" si="84"/>
        <v>0</v>
      </c>
    </row>
    <row r="221" spans="1:31" ht="15" customHeight="1" x14ac:dyDescent="0.25">
      <c r="A221" s="244">
        <v>31</v>
      </c>
      <c r="B221" s="242"/>
      <c r="C221" s="151" t="s">
        <v>218</v>
      </c>
      <c r="D221" s="34" t="s">
        <v>219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8"/>
      <c r="P221" s="105">
        <v>2</v>
      </c>
      <c r="Q221" s="105">
        <v>2</v>
      </c>
      <c r="R221" s="105">
        <v>0</v>
      </c>
      <c r="S221" s="105">
        <v>0</v>
      </c>
      <c r="T221" s="105"/>
      <c r="U221" s="105"/>
      <c r="V221" s="105"/>
      <c r="W221" s="111"/>
      <c r="X221" s="111"/>
      <c r="Y221" s="564"/>
      <c r="Z221" s="565"/>
      <c r="AA221" s="565"/>
      <c r="AB221" s="565"/>
      <c r="AC221" s="565"/>
      <c r="AE221" s="293">
        <f t="shared" si="84"/>
        <v>0</v>
      </c>
    </row>
    <row r="222" spans="1:31" ht="15" customHeight="1" x14ac:dyDescent="0.25">
      <c r="A222" s="244">
        <v>31</v>
      </c>
      <c r="B222" s="242"/>
      <c r="C222" s="151" t="s">
        <v>220</v>
      </c>
      <c r="D222" s="34" t="s">
        <v>221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6"/>
      <c r="P222" s="105">
        <v>2</v>
      </c>
      <c r="Q222" s="105">
        <v>2</v>
      </c>
      <c r="R222" s="105">
        <v>0</v>
      </c>
      <c r="S222" s="105">
        <v>0</v>
      </c>
      <c r="T222" s="105"/>
      <c r="U222" s="105"/>
      <c r="V222" s="105"/>
      <c r="W222" s="111"/>
      <c r="X222" s="111"/>
      <c r="Y222" s="564"/>
      <c r="Z222" s="565"/>
      <c r="AA222" s="565"/>
      <c r="AB222" s="565"/>
      <c r="AC222" s="565"/>
      <c r="AE222" s="293">
        <f t="shared" si="84"/>
        <v>0</v>
      </c>
    </row>
    <row r="223" spans="1:31" ht="15" customHeight="1" x14ac:dyDescent="0.25">
      <c r="A223" s="244">
        <v>31</v>
      </c>
      <c r="B223" s="220"/>
      <c r="C223" s="243" t="s">
        <v>222</v>
      </c>
      <c r="D223" s="14" t="s">
        <v>223</v>
      </c>
      <c r="E223" s="243"/>
      <c r="F223" s="243"/>
      <c r="G223" s="243"/>
      <c r="H223" s="243"/>
      <c r="I223" s="243"/>
      <c r="J223" s="243"/>
      <c r="K223" s="243"/>
      <c r="L223" s="243"/>
      <c r="M223" s="243"/>
      <c r="N223" s="243"/>
      <c r="O223" s="2"/>
      <c r="P223" s="105">
        <f>P224+P225</f>
        <v>26</v>
      </c>
      <c r="Q223" s="105">
        <f>Q224+Q225</f>
        <v>26</v>
      </c>
      <c r="R223" s="105">
        <f t="shared" ref="R223:Y223" si="91">R224+R225</f>
        <v>0</v>
      </c>
      <c r="S223" s="105">
        <f t="shared" si="91"/>
        <v>5</v>
      </c>
      <c r="T223" s="105">
        <f t="shared" si="91"/>
        <v>10</v>
      </c>
      <c r="U223" s="105">
        <f t="shared" si="91"/>
        <v>0</v>
      </c>
      <c r="V223" s="105">
        <f t="shared" si="91"/>
        <v>9</v>
      </c>
      <c r="W223" s="111">
        <f t="shared" ref="W223" si="92">W224+W225</f>
        <v>9</v>
      </c>
      <c r="X223" s="111">
        <f t="shared" si="91"/>
        <v>9</v>
      </c>
      <c r="Y223" s="564">
        <f t="shared" si="91"/>
        <v>0</v>
      </c>
      <c r="Z223" s="565"/>
      <c r="AA223" s="565"/>
      <c r="AB223" s="565"/>
      <c r="AC223" s="565"/>
      <c r="AE223" s="296">
        <f t="shared" si="84"/>
        <v>4</v>
      </c>
    </row>
    <row r="224" spans="1:31" ht="15" customHeight="1" x14ac:dyDescent="0.25">
      <c r="A224" s="232">
        <v>31</v>
      </c>
      <c r="B224" s="39"/>
      <c r="C224" s="233" t="s">
        <v>224</v>
      </c>
      <c r="D224" s="168" t="s">
        <v>225</v>
      </c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8"/>
      <c r="P224" s="110">
        <v>6</v>
      </c>
      <c r="Q224" s="110">
        <v>6</v>
      </c>
      <c r="R224" s="110">
        <v>0</v>
      </c>
      <c r="S224" s="110">
        <v>0</v>
      </c>
      <c r="T224" s="110"/>
      <c r="U224" s="110"/>
      <c r="V224" s="110"/>
      <c r="W224" s="110"/>
      <c r="X224" s="110"/>
      <c r="Y224" s="574"/>
      <c r="Z224" s="573"/>
      <c r="AA224" s="573"/>
      <c r="AB224" s="573"/>
      <c r="AC224" s="573"/>
      <c r="AE224" s="294">
        <f t="shared" si="84"/>
        <v>0</v>
      </c>
    </row>
    <row r="225" spans="1:31" ht="15" customHeight="1" x14ac:dyDescent="0.25">
      <c r="A225" s="232">
        <v>31</v>
      </c>
      <c r="B225" s="39"/>
      <c r="C225" s="147" t="s">
        <v>226</v>
      </c>
      <c r="D225" s="148" t="s">
        <v>227</v>
      </c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6"/>
      <c r="P225" s="106">
        <v>20</v>
      </c>
      <c r="Q225" s="106">
        <v>20</v>
      </c>
      <c r="R225" s="106">
        <v>0</v>
      </c>
      <c r="S225" s="106">
        <v>5</v>
      </c>
      <c r="T225" s="106">
        <f>SUM(T226)</f>
        <v>10</v>
      </c>
      <c r="U225" s="106">
        <f t="shared" ref="U225:X225" si="93">SUM(U226)</f>
        <v>0</v>
      </c>
      <c r="V225" s="106">
        <f t="shared" si="93"/>
        <v>9</v>
      </c>
      <c r="W225" s="106">
        <f t="shared" si="93"/>
        <v>9</v>
      </c>
      <c r="X225" s="106">
        <f t="shared" si="93"/>
        <v>9</v>
      </c>
      <c r="Y225" s="572"/>
      <c r="Z225" s="573"/>
      <c r="AA225" s="573"/>
      <c r="AB225" s="573"/>
      <c r="AC225" s="573"/>
      <c r="AE225" s="297">
        <f t="shared" si="84"/>
        <v>4</v>
      </c>
    </row>
    <row r="226" spans="1:31" s="150" customFormat="1" ht="15" customHeight="1" x14ac:dyDescent="0.25">
      <c r="A226" s="247">
        <v>31</v>
      </c>
      <c r="B226" s="248"/>
      <c r="C226" s="248" t="s">
        <v>226</v>
      </c>
      <c r="D226" s="260" t="s">
        <v>1041</v>
      </c>
      <c r="E226" s="258"/>
      <c r="F226" s="248" t="s">
        <v>1013</v>
      </c>
      <c r="G226" s="248" t="s">
        <v>924</v>
      </c>
      <c r="H226" s="248" t="s">
        <v>925</v>
      </c>
      <c r="I226" s="248" t="s">
        <v>926</v>
      </c>
      <c r="J226" s="248"/>
      <c r="K226" s="248" t="s">
        <v>970</v>
      </c>
      <c r="L226" s="248" t="s">
        <v>1014</v>
      </c>
      <c r="M226" s="248" t="s">
        <v>1015</v>
      </c>
      <c r="N226" s="248" t="s">
        <v>1016</v>
      </c>
      <c r="O226" s="248"/>
      <c r="P226" s="247"/>
      <c r="Q226" s="247"/>
      <c r="R226" s="247"/>
      <c r="S226" s="247"/>
      <c r="T226" s="226">
        <v>10</v>
      </c>
      <c r="U226" s="226"/>
      <c r="V226" s="226">
        <v>9</v>
      </c>
      <c r="W226" s="226">
        <v>9</v>
      </c>
      <c r="X226" s="226">
        <v>9</v>
      </c>
      <c r="Y226" s="576"/>
      <c r="Z226" s="567"/>
      <c r="AA226" s="567"/>
      <c r="AB226" s="567"/>
      <c r="AC226" s="567"/>
      <c r="AE226" s="286"/>
    </row>
    <row r="227" spans="1:31" ht="15" customHeight="1" x14ac:dyDescent="0.25">
      <c r="A227" s="244">
        <v>31</v>
      </c>
      <c r="B227" s="220"/>
      <c r="C227" s="243" t="s">
        <v>228</v>
      </c>
      <c r="D227" s="14" t="s">
        <v>229</v>
      </c>
      <c r="E227" s="243"/>
      <c r="F227" s="243"/>
      <c r="G227" s="243"/>
      <c r="H227" s="243"/>
      <c r="I227" s="243"/>
      <c r="J227" s="243"/>
      <c r="K227" s="243"/>
      <c r="L227" s="243"/>
      <c r="M227" s="243"/>
      <c r="N227" s="243"/>
      <c r="O227" s="2"/>
      <c r="P227" s="105">
        <v>2</v>
      </c>
      <c r="Q227" s="105">
        <v>2</v>
      </c>
      <c r="R227" s="105">
        <v>0</v>
      </c>
      <c r="S227" s="105">
        <v>0</v>
      </c>
      <c r="T227" s="105"/>
      <c r="U227" s="105"/>
      <c r="V227" s="105"/>
      <c r="W227" s="111"/>
      <c r="X227" s="111"/>
      <c r="Y227" s="564"/>
      <c r="Z227" s="565"/>
      <c r="AA227" s="565"/>
      <c r="AB227" s="565"/>
      <c r="AC227" s="565"/>
      <c r="AE227" s="293">
        <f t="shared" si="84"/>
        <v>0</v>
      </c>
    </row>
    <row r="228" spans="1:31" ht="15" customHeight="1" x14ac:dyDescent="0.25">
      <c r="A228" s="221">
        <v>32</v>
      </c>
      <c r="B228" s="219" t="s">
        <v>741</v>
      </c>
      <c r="C228" s="218"/>
      <c r="D228" s="1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2"/>
      <c r="P228" s="107">
        <f t="shared" ref="P228:Y228" si="94">P229+P230+P231+P232+P233+P234+P235</f>
        <v>4</v>
      </c>
      <c r="Q228" s="107">
        <f t="shared" si="94"/>
        <v>14</v>
      </c>
      <c r="R228" s="107">
        <f t="shared" si="94"/>
        <v>0</v>
      </c>
      <c r="S228" s="107">
        <f t="shared" si="94"/>
        <v>0</v>
      </c>
      <c r="T228" s="107">
        <f t="shared" si="94"/>
        <v>0</v>
      </c>
      <c r="U228" s="107">
        <f t="shared" si="94"/>
        <v>0</v>
      </c>
      <c r="V228" s="107">
        <f t="shared" si="94"/>
        <v>0</v>
      </c>
      <c r="W228" s="388">
        <f t="shared" ref="W228" si="95">W229+W230+W231+W232+W233+W234+W235</f>
        <v>0</v>
      </c>
      <c r="X228" s="388">
        <f t="shared" si="94"/>
        <v>0</v>
      </c>
      <c r="Y228" s="577">
        <f t="shared" si="94"/>
        <v>0</v>
      </c>
      <c r="Z228" s="563"/>
      <c r="AA228" s="563"/>
      <c r="AB228" s="563"/>
      <c r="AC228" s="563"/>
      <c r="AE228" s="292">
        <f t="shared" si="84"/>
        <v>0</v>
      </c>
    </row>
    <row r="229" spans="1:31" ht="15" customHeight="1" x14ac:dyDescent="0.25">
      <c r="A229" s="244">
        <v>32</v>
      </c>
      <c r="B229" s="242"/>
      <c r="C229" s="243" t="s">
        <v>230</v>
      </c>
      <c r="D229" s="2" t="s">
        <v>231</v>
      </c>
      <c r="E229" s="243"/>
      <c r="F229" s="243"/>
      <c r="G229" s="243"/>
      <c r="H229" s="243"/>
      <c r="I229" s="243"/>
      <c r="J229" s="243"/>
      <c r="K229" s="243"/>
      <c r="L229" s="243"/>
      <c r="M229" s="243"/>
      <c r="N229" s="243"/>
      <c r="O229" s="2"/>
      <c r="P229" s="105">
        <v>0</v>
      </c>
      <c r="Q229" s="105">
        <v>0</v>
      </c>
      <c r="R229" s="105">
        <v>0</v>
      </c>
      <c r="S229" s="105">
        <v>0</v>
      </c>
      <c r="T229" s="105"/>
      <c r="U229" s="105"/>
      <c r="V229" s="105"/>
      <c r="W229" s="111"/>
      <c r="X229" s="111"/>
      <c r="Y229" s="564"/>
      <c r="Z229" s="565"/>
      <c r="AA229" s="565"/>
      <c r="AB229" s="565"/>
      <c r="AC229" s="565"/>
      <c r="AE229" s="293">
        <f t="shared" si="84"/>
        <v>0</v>
      </c>
    </row>
    <row r="230" spans="1:31" ht="15" customHeight="1" x14ac:dyDescent="0.25">
      <c r="A230" s="244">
        <v>32</v>
      </c>
      <c r="B230" s="242"/>
      <c r="C230" s="243" t="s">
        <v>232</v>
      </c>
      <c r="D230" s="36" t="s">
        <v>233</v>
      </c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4"/>
      <c r="P230" s="103">
        <v>0</v>
      </c>
      <c r="Q230" s="103">
        <v>10</v>
      </c>
      <c r="R230" s="105">
        <v>0</v>
      </c>
      <c r="S230" s="105">
        <v>0</v>
      </c>
      <c r="T230" s="103"/>
      <c r="U230" s="103"/>
      <c r="V230" s="103"/>
      <c r="W230" s="385"/>
      <c r="X230" s="385"/>
      <c r="Y230" s="568"/>
      <c r="Z230" s="565"/>
      <c r="AA230" s="565"/>
      <c r="AB230" s="565"/>
      <c r="AC230" s="565"/>
      <c r="AE230" s="293">
        <f t="shared" si="84"/>
        <v>0</v>
      </c>
    </row>
    <row r="231" spans="1:31" ht="15" customHeight="1" x14ac:dyDescent="0.25">
      <c r="A231" s="244">
        <v>32</v>
      </c>
      <c r="B231" s="242"/>
      <c r="C231" s="151" t="s">
        <v>234</v>
      </c>
      <c r="D231" s="34" t="s">
        <v>235</v>
      </c>
      <c r="E231" s="243"/>
      <c r="F231" s="243"/>
      <c r="G231" s="243"/>
      <c r="H231" s="243"/>
      <c r="I231" s="243"/>
      <c r="J231" s="243"/>
      <c r="K231" s="243"/>
      <c r="L231" s="243"/>
      <c r="M231" s="243"/>
      <c r="N231" s="243"/>
      <c r="O231" s="2"/>
      <c r="P231" s="105">
        <v>0</v>
      </c>
      <c r="Q231" s="105">
        <v>0</v>
      </c>
      <c r="R231" s="105">
        <v>0</v>
      </c>
      <c r="S231" s="105">
        <v>0</v>
      </c>
      <c r="T231" s="105"/>
      <c r="U231" s="105"/>
      <c r="V231" s="105"/>
      <c r="W231" s="111"/>
      <c r="X231" s="111"/>
      <c r="Y231" s="564"/>
      <c r="Z231" s="565"/>
      <c r="AA231" s="565"/>
      <c r="AB231" s="565"/>
      <c r="AC231" s="565"/>
      <c r="AE231" s="293">
        <f t="shared" si="84"/>
        <v>0</v>
      </c>
    </row>
    <row r="232" spans="1:31" ht="15" customHeight="1" x14ac:dyDescent="0.25">
      <c r="A232" s="244">
        <v>32</v>
      </c>
      <c r="B232" s="242"/>
      <c r="C232" s="243" t="s">
        <v>236</v>
      </c>
      <c r="D232" s="2" t="s">
        <v>237</v>
      </c>
      <c r="E232" s="243"/>
      <c r="F232" s="243"/>
      <c r="G232" s="243"/>
      <c r="H232" s="243"/>
      <c r="I232" s="243"/>
      <c r="J232" s="243"/>
      <c r="K232" s="243"/>
      <c r="L232" s="243"/>
      <c r="M232" s="243"/>
      <c r="N232" s="243"/>
      <c r="O232" s="2"/>
      <c r="P232" s="105">
        <v>2</v>
      </c>
      <c r="Q232" s="105">
        <v>2</v>
      </c>
      <c r="R232" s="105">
        <v>0</v>
      </c>
      <c r="S232" s="105">
        <v>0</v>
      </c>
      <c r="T232" s="105"/>
      <c r="U232" s="105"/>
      <c r="V232" s="105"/>
      <c r="W232" s="111"/>
      <c r="X232" s="111"/>
      <c r="Y232" s="564"/>
      <c r="Z232" s="565"/>
      <c r="AA232" s="565"/>
      <c r="AB232" s="565"/>
      <c r="AC232" s="565"/>
      <c r="AE232" s="293">
        <f t="shared" si="84"/>
        <v>0</v>
      </c>
    </row>
    <row r="233" spans="1:31" ht="15" customHeight="1" x14ac:dyDescent="0.25">
      <c r="A233" s="244">
        <v>32</v>
      </c>
      <c r="B233" s="242"/>
      <c r="C233" s="243" t="s">
        <v>238</v>
      </c>
      <c r="D233" s="2" t="s">
        <v>239</v>
      </c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4"/>
      <c r="P233" s="103">
        <v>2</v>
      </c>
      <c r="Q233" s="103">
        <v>2</v>
      </c>
      <c r="R233" s="105">
        <v>0</v>
      </c>
      <c r="S233" s="105">
        <v>0</v>
      </c>
      <c r="T233" s="103"/>
      <c r="U233" s="103"/>
      <c r="V233" s="103"/>
      <c r="W233" s="385"/>
      <c r="X233" s="385"/>
      <c r="Y233" s="568"/>
      <c r="Z233" s="565"/>
      <c r="AA233" s="565"/>
      <c r="AB233" s="565"/>
      <c r="AC233" s="565"/>
      <c r="AE233" s="293">
        <f t="shared" si="84"/>
        <v>0</v>
      </c>
    </row>
    <row r="234" spans="1:31" ht="15" customHeight="1" x14ac:dyDescent="0.25">
      <c r="A234" s="244">
        <v>32</v>
      </c>
      <c r="B234" s="242"/>
      <c r="C234" s="243" t="s">
        <v>240</v>
      </c>
      <c r="D234" s="2" t="s">
        <v>241</v>
      </c>
      <c r="E234" s="243"/>
      <c r="F234" s="243"/>
      <c r="G234" s="243"/>
      <c r="H234" s="243"/>
      <c r="I234" s="243"/>
      <c r="J234" s="243"/>
      <c r="K234" s="243"/>
      <c r="L234" s="243"/>
      <c r="M234" s="243"/>
      <c r="N234" s="243"/>
      <c r="O234" s="2"/>
      <c r="P234" s="105">
        <v>0</v>
      </c>
      <c r="Q234" s="105">
        <v>0</v>
      </c>
      <c r="R234" s="105">
        <v>0</v>
      </c>
      <c r="S234" s="105">
        <v>0</v>
      </c>
      <c r="T234" s="105"/>
      <c r="U234" s="105"/>
      <c r="V234" s="105"/>
      <c r="W234" s="111"/>
      <c r="X234" s="111"/>
      <c r="Y234" s="564"/>
      <c r="Z234" s="565"/>
      <c r="AA234" s="565"/>
      <c r="AB234" s="565"/>
      <c r="AC234" s="565"/>
      <c r="AE234" s="293">
        <f t="shared" si="84"/>
        <v>0</v>
      </c>
    </row>
    <row r="235" spans="1:31" ht="15" customHeight="1" x14ac:dyDescent="0.25">
      <c r="A235" s="244">
        <v>32</v>
      </c>
      <c r="B235" s="242"/>
      <c r="C235" s="243" t="s">
        <v>242</v>
      </c>
      <c r="D235" s="2" t="s">
        <v>243</v>
      </c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4"/>
      <c r="P235" s="103">
        <v>0</v>
      </c>
      <c r="Q235" s="103">
        <v>0</v>
      </c>
      <c r="R235" s="105">
        <v>0</v>
      </c>
      <c r="S235" s="105">
        <v>0</v>
      </c>
      <c r="T235" s="103"/>
      <c r="U235" s="103"/>
      <c r="V235" s="103"/>
      <c r="W235" s="385"/>
      <c r="X235" s="385"/>
      <c r="Y235" s="568"/>
      <c r="Z235" s="565"/>
      <c r="AA235" s="565"/>
      <c r="AB235" s="565"/>
      <c r="AC235" s="565"/>
      <c r="AE235" s="293">
        <f t="shared" si="84"/>
        <v>0</v>
      </c>
    </row>
    <row r="236" spans="1:31" ht="15" customHeight="1" x14ac:dyDescent="0.25">
      <c r="A236" s="221">
        <v>33</v>
      </c>
      <c r="B236" s="219" t="s">
        <v>244</v>
      </c>
      <c r="C236" s="218"/>
      <c r="D236" s="1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2"/>
      <c r="P236" s="107">
        <f t="shared" ref="P236:Y236" si="96">P237+P242+P243+P246+P247+P248+P253</f>
        <v>25</v>
      </c>
      <c r="Q236" s="107">
        <f t="shared" si="96"/>
        <v>28</v>
      </c>
      <c r="R236" s="107">
        <f t="shared" si="96"/>
        <v>5</v>
      </c>
      <c r="S236" s="107">
        <f t="shared" si="96"/>
        <v>25</v>
      </c>
      <c r="T236" s="107">
        <f>SUM(T237+T242+T243+T246+T247+T248+T253)</f>
        <v>43</v>
      </c>
      <c r="U236" s="107">
        <f t="shared" ref="U236:X236" si="97">SUM(U237+U242+U243+U246+U247+U248+U253)</f>
        <v>4</v>
      </c>
      <c r="V236" s="107">
        <f>SUM(V237+V242+V243+V246+V247+V248+V253)</f>
        <v>28</v>
      </c>
      <c r="W236" s="388">
        <f t="shared" ref="W236" si="98">SUM(W237+W242+W243+W246+W247+W248+W253)</f>
        <v>28</v>
      </c>
      <c r="X236" s="388">
        <f t="shared" si="97"/>
        <v>28</v>
      </c>
      <c r="Y236" s="577">
        <f t="shared" si="96"/>
        <v>0</v>
      </c>
      <c r="Z236" s="563"/>
      <c r="AA236" s="563"/>
      <c r="AB236" s="563"/>
      <c r="AC236" s="563"/>
      <c r="AE236" s="295">
        <f t="shared" si="84"/>
        <v>3</v>
      </c>
    </row>
    <row r="237" spans="1:31" ht="15" customHeight="1" x14ac:dyDescent="0.25">
      <c r="A237" s="244">
        <v>33</v>
      </c>
      <c r="B237" s="242"/>
      <c r="C237" s="35" t="s">
        <v>245</v>
      </c>
      <c r="D237" s="18" t="s">
        <v>246</v>
      </c>
      <c r="E237" s="243"/>
      <c r="F237" s="243"/>
      <c r="G237" s="243"/>
      <c r="H237" s="243"/>
      <c r="I237" s="243"/>
      <c r="J237" s="243"/>
      <c r="K237" s="243"/>
      <c r="L237" s="243"/>
      <c r="M237" s="243"/>
      <c r="N237" s="243"/>
      <c r="O237" s="2"/>
      <c r="P237" s="105">
        <f>P238+P239+P240+P241</f>
        <v>0</v>
      </c>
      <c r="Q237" s="105">
        <f>Q238+Q239+Q240+Q241</f>
        <v>0</v>
      </c>
      <c r="R237" s="105">
        <f t="shared" ref="R237:Y237" si="99">R238+R239+R240+R241</f>
        <v>0</v>
      </c>
      <c r="S237" s="105">
        <f t="shared" si="99"/>
        <v>0</v>
      </c>
      <c r="T237" s="105">
        <f t="shared" si="99"/>
        <v>0</v>
      </c>
      <c r="U237" s="105">
        <f t="shared" si="99"/>
        <v>0</v>
      </c>
      <c r="V237" s="105">
        <f t="shared" si="99"/>
        <v>0</v>
      </c>
      <c r="W237" s="111">
        <f t="shared" ref="W237" si="100">W238+W239+W240+W241</f>
        <v>0</v>
      </c>
      <c r="X237" s="111">
        <f t="shared" si="99"/>
        <v>0</v>
      </c>
      <c r="Y237" s="564">
        <f t="shared" si="99"/>
        <v>0</v>
      </c>
      <c r="Z237" s="565"/>
      <c r="AA237" s="565"/>
      <c r="AB237" s="565"/>
      <c r="AC237" s="565"/>
      <c r="AE237" s="293">
        <f t="shared" si="84"/>
        <v>0</v>
      </c>
    </row>
    <row r="238" spans="1:31" ht="15" customHeight="1" x14ac:dyDescent="0.25">
      <c r="A238" s="232">
        <v>33</v>
      </c>
      <c r="B238" s="146"/>
      <c r="C238" s="37" t="s">
        <v>247</v>
      </c>
      <c r="D238" s="38" t="s">
        <v>248</v>
      </c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6"/>
      <c r="P238" s="106">
        <v>0</v>
      </c>
      <c r="Q238" s="106">
        <v>0</v>
      </c>
      <c r="R238" s="106">
        <v>0</v>
      </c>
      <c r="S238" s="106">
        <v>0</v>
      </c>
      <c r="T238" s="106"/>
      <c r="U238" s="106"/>
      <c r="V238" s="106"/>
      <c r="W238" s="106"/>
      <c r="X238" s="106"/>
      <c r="Y238" s="572"/>
      <c r="Z238" s="573"/>
      <c r="AA238" s="573"/>
      <c r="AB238" s="573"/>
      <c r="AC238" s="573"/>
      <c r="AE238" s="294">
        <f t="shared" si="84"/>
        <v>0</v>
      </c>
    </row>
    <row r="239" spans="1:31" ht="15" customHeight="1" x14ac:dyDescent="0.25">
      <c r="A239" s="232">
        <v>33</v>
      </c>
      <c r="B239" s="39"/>
      <c r="C239" s="233" t="s">
        <v>249</v>
      </c>
      <c r="D239" s="40" t="s">
        <v>250</v>
      </c>
      <c r="E239" s="85"/>
      <c r="F239" s="87"/>
      <c r="G239" s="87"/>
      <c r="H239" s="87"/>
      <c r="I239" s="87"/>
      <c r="J239" s="87"/>
      <c r="K239" s="87"/>
      <c r="L239" s="87"/>
      <c r="M239" s="87"/>
      <c r="N239" s="87"/>
      <c r="O239" s="86"/>
      <c r="P239" s="106">
        <v>0</v>
      </c>
      <c r="Q239" s="106">
        <v>0</v>
      </c>
      <c r="R239" s="106">
        <v>0</v>
      </c>
      <c r="S239" s="106">
        <v>0</v>
      </c>
      <c r="T239" s="106"/>
      <c r="U239" s="106"/>
      <c r="V239" s="106"/>
      <c r="W239" s="106"/>
      <c r="X239" s="106"/>
      <c r="Y239" s="572"/>
      <c r="Z239" s="573"/>
      <c r="AA239" s="573"/>
      <c r="AB239" s="573"/>
      <c r="AC239" s="573"/>
      <c r="AE239" s="294">
        <f t="shared" si="84"/>
        <v>0</v>
      </c>
    </row>
    <row r="240" spans="1:31" ht="15" customHeight="1" x14ac:dyDescent="0.25">
      <c r="A240" s="232">
        <v>33</v>
      </c>
      <c r="B240" s="39"/>
      <c r="C240" s="233" t="s">
        <v>251</v>
      </c>
      <c r="D240" s="17" t="s">
        <v>252</v>
      </c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90"/>
      <c r="P240" s="106">
        <v>0</v>
      </c>
      <c r="Q240" s="106">
        <v>0</v>
      </c>
      <c r="R240" s="106">
        <v>0</v>
      </c>
      <c r="S240" s="106">
        <v>0</v>
      </c>
      <c r="T240" s="106"/>
      <c r="U240" s="106"/>
      <c r="V240" s="106"/>
      <c r="W240" s="106"/>
      <c r="X240" s="106"/>
      <c r="Y240" s="572"/>
      <c r="Z240" s="573"/>
      <c r="AA240" s="573"/>
      <c r="AB240" s="573"/>
      <c r="AC240" s="573"/>
      <c r="AE240" s="294">
        <f t="shared" si="84"/>
        <v>0</v>
      </c>
    </row>
    <row r="241" spans="1:31" ht="15" customHeight="1" x14ac:dyDescent="0.25">
      <c r="A241" s="232">
        <v>33</v>
      </c>
      <c r="B241" s="39"/>
      <c r="C241" s="37" t="s">
        <v>253</v>
      </c>
      <c r="D241" s="30" t="s">
        <v>254</v>
      </c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6"/>
      <c r="P241" s="106">
        <v>0</v>
      </c>
      <c r="Q241" s="106">
        <v>0</v>
      </c>
      <c r="R241" s="106">
        <v>0</v>
      </c>
      <c r="S241" s="106">
        <v>0</v>
      </c>
      <c r="T241" s="106"/>
      <c r="U241" s="106"/>
      <c r="V241" s="106"/>
      <c r="W241" s="106"/>
      <c r="X241" s="106"/>
      <c r="Y241" s="572"/>
      <c r="Z241" s="573"/>
      <c r="AA241" s="573"/>
      <c r="AB241" s="573"/>
      <c r="AC241" s="573"/>
      <c r="AE241" s="294">
        <f t="shared" si="84"/>
        <v>0</v>
      </c>
    </row>
    <row r="242" spans="1:31" ht="15" customHeight="1" x14ac:dyDescent="0.25">
      <c r="A242" s="244">
        <v>33</v>
      </c>
      <c r="B242" s="220"/>
      <c r="C242" s="243" t="s">
        <v>255</v>
      </c>
      <c r="D242" s="14" t="s">
        <v>256</v>
      </c>
      <c r="E242" s="243"/>
      <c r="F242" s="243"/>
      <c r="G242" s="243"/>
      <c r="H242" s="243"/>
      <c r="I242" s="243"/>
      <c r="J242" s="243"/>
      <c r="K242" s="243"/>
      <c r="L242" s="243"/>
      <c r="M242" s="243"/>
      <c r="N242" s="243"/>
      <c r="O242" s="2"/>
      <c r="P242" s="111">
        <v>0</v>
      </c>
      <c r="Q242" s="111">
        <v>0</v>
      </c>
      <c r="R242" s="105">
        <v>0</v>
      </c>
      <c r="S242" s="105">
        <v>0</v>
      </c>
      <c r="T242" s="105"/>
      <c r="U242" s="105"/>
      <c r="V242" s="105"/>
      <c r="W242" s="111"/>
      <c r="X242" s="111"/>
      <c r="Y242" s="564"/>
      <c r="Z242" s="565"/>
      <c r="AA242" s="565"/>
      <c r="AB242" s="565"/>
      <c r="AC242" s="565"/>
      <c r="AE242" s="293">
        <f t="shared" si="84"/>
        <v>0</v>
      </c>
    </row>
    <row r="243" spans="1:31" ht="15" customHeight="1" x14ac:dyDescent="0.25">
      <c r="A243" s="3">
        <v>33</v>
      </c>
      <c r="B243" s="220"/>
      <c r="C243" s="144" t="s">
        <v>257</v>
      </c>
      <c r="D243" s="14" t="s">
        <v>258</v>
      </c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6"/>
      <c r="P243" s="105">
        <f>P244+P245</f>
        <v>0</v>
      </c>
      <c r="Q243" s="105">
        <f>Q244+Q245</f>
        <v>0</v>
      </c>
      <c r="R243" s="105">
        <f t="shared" ref="R243:Y243" si="101">R244+R245</f>
        <v>0</v>
      </c>
      <c r="S243" s="105">
        <f t="shared" si="101"/>
        <v>0</v>
      </c>
      <c r="T243" s="105">
        <f t="shared" si="101"/>
        <v>0</v>
      </c>
      <c r="U243" s="105">
        <f t="shared" si="101"/>
        <v>0</v>
      </c>
      <c r="V243" s="105">
        <f t="shared" si="101"/>
        <v>0</v>
      </c>
      <c r="W243" s="111">
        <f t="shared" ref="W243" si="102">W244+W245</f>
        <v>0</v>
      </c>
      <c r="X243" s="111">
        <f t="shared" si="101"/>
        <v>0</v>
      </c>
      <c r="Y243" s="564">
        <f t="shared" si="101"/>
        <v>0</v>
      </c>
      <c r="Z243" s="565"/>
      <c r="AA243" s="565"/>
      <c r="AB243" s="565"/>
      <c r="AC243" s="565"/>
      <c r="AE243" s="293">
        <f t="shared" si="84"/>
        <v>0</v>
      </c>
    </row>
    <row r="244" spans="1:31" ht="15" customHeight="1" x14ac:dyDescent="0.25">
      <c r="A244" s="169">
        <v>33</v>
      </c>
      <c r="B244" s="170"/>
      <c r="C244" s="170" t="s">
        <v>259</v>
      </c>
      <c r="D244" s="40" t="s">
        <v>260</v>
      </c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6"/>
      <c r="P244" s="106">
        <v>0</v>
      </c>
      <c r="Q244" s="106">
        <v>0</v>
      </c>
      <c r="R244" s="106">
        <v>0</v>
      </c>
      <c r="S244" s="106">
        <v>0</v>
      </c>
      <c r="T244" s="106"/>
      <c r="U244" s="106"/>
      <c r="V244" s="106"/>
      <c r="W244" s="106"/>
      <c r="X244" s="106"/>
      <c r="Y244" s="572"/>
      <c r="Z244" s="573"/>
      <c r="AA244" s="573"/>
      <c r="AB244" s="573"/>
      <c r="AC244" s="573"/>
      <c r="AE244" s="294">
        <f t="shared" si="84"/>
        <v>0</v>
      </c>
    </row>
    <row r="245" spans="1:31" ht="15" customHeight="1" x14ac:dyDescent="0.25">
      <c r="A245" s="169">
        <v>33</v>
      </c>
      <c r="B245" s="170"/>
      <c r="C245" s="170" t="s">
        <v>261</v>
      </c>
      <c r="D245" s="40" t="s">
        <v>262</v>
      </c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17"/>
      <c r="P245" s="106">
        <v>0</v>
      </c>
      <c r="Q245" s="106">
        <v>0</v>
      </c>
      <c r="R245" s="106">
        <v>0</v>
      </c>
      <c r="S245" s="106">
        <v>0</v>
      </c>
      <c r="T245" s="106"/>
      <c r="U245" s="106"/>
      <c r="V245" s="106"/>
      <c r="W245" s="106"/>
      <c r="X245" s="106"/>
      <c r="Y245" s="572"/>
      <c r="Z245" s="573"/>
      <c r="AA245" s="573"/>
      <c r="AB245" s="573"/>
      <c r="AC245" s="573"/>
      <c r="AE245" s="294">
        <f t="shared" si="84"/>
        <v>0</v>
      </c>
    </row>
    <row r="246" spans="1:31" ht="15" customHeight="1" x14ac:dyDescent="0.25">
      <c r="A246" s="171">
        <v>33</v>
      </c>
      <c r="B246" s="41"/>
      <c r="C246" s="243" t="s">
        <v>747</v>
      </c>
      <c r="D246" s="14" t="s">
        <v>673</v>
      </c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8"/>
      <c r="P246" s="111">
        <v>0</v>
      </c>
      <c r="Q246" s="111">
        <v>0</v>
      </c>
      <c r="R246" s="105">
        <v>0</v>
      </c>
      <c r="S246" s="105">
        <v>0</v>
      </c>
      <c r="T246" s="105"/>
      <c r="U246" s="105"/>
      <c r="V246" s="105"/>
      <c r="W246" s="111"/>
      <c r="X246" s="111"/>
      <c r="Y246" s="564"/>
      <c r="Z246" s="565"/>
      <c r="AA246" s="565"/>
      <c r="AB246" s="565"/>
      <c r="AC246" s="565"/>
      <c r="AE246" s="293">
        <f t="shared" si="84"/>
        <v>0</v>
      </c>
    </row>
    <row r="247" spans="1:31" ht="15" customHeight="1" x14ac:dyDescent="0.25">
      <c r="A247" s="244">
        <v>33</v>
      </c>
      <c r="B247" s="220"/>
      <c r="C247" s="243" t="s">
        <v>263</v>
      </c>
      <c r="D247" s="2" t="s">
        <v>264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8"/>
      <c r="P247" s="111">
        <v>0</v>
      </c>
      <c r="Q247" s="111">
        <v>0</v>
      </c>
      <c r="R247" s="105">
        <v>0</v>
      </c>
      <c r="S247" s="105">
        <v>0</v>
      </c>
      <c r="T247" s="105"/>
      <c r="U247" s="105"/>
      <c r="V247" s="105"/>
      <c r="W247" s="111"/>
      <c r="X247" s="111"/>
      <c r="Y247" s="564"/>
      <c r="Z247" s="565"/>
      <c r="AA247" s="565"/>
      <c r="AB247" s="565"/>
      <c r="AC247" s="565"/>
      <c r="AE247" s="293">
        <f t="shared" si="84"/>
        <v>0</v>
      </c>
    </row>
    <row r="248" spans="1:31" ht="15" customHeight="1" x14ac:dyDescent="0.25">
      <c r="A248" s="244">
        <v>33</v>
      </c>
      <c r="B248" s="220"/>
      <c r="C248" s="243" t="s">
        <v>265</v>
      </c>
      <c r="D248" s="14" t="s">
        <v>266</v>
      </c>
      <c r="E248" s="243"/>
      <c r="F248" s="237"/>
      <c r="G248" s="237"/>
      <c r="H248" s="237"/>
      <c r="I248" s="237"/>
      <c r="J248" s="237"/>
      <c r="K248" s="237"/>
      <c r="L248" s="237"/>
      <c r="M248" s="237"/>
      <c r="N248" s="237"/>
      <c r="O248" s="28"/>
      <c r="P248" s="105">
        <v>21</v>
      </c>
      <c r="Q248" s="105">
        <v>24</v>
      </c>
      <c r="R248" s="105">
        <v>5</v>
      </c>
      <c r="S248" s="105">
        <v>25</v>
      </c>
      <c r="T248" s="105">
        <f>SUM(T249:T252)</f>
        <v>43</v>
      </c>
      <c r="U248" s="105">
        <f t="shared" ref="U248:X248" si="103">SUM(U249:U252)</f>
        <v>4</v>
      </c>
      <c r="V248" s="105">
        <f t="shared" si="103"/>
        <v>28</v>
      </c>
      <c r="W248" s="111">
        <f t="shared" ref="W248" si="104">SUM(W249:W252)</f>
        <v>28</v>
      </c>
      <c r="X248" s="111">
        <f t="shared" si="103"/>
        <v>28</v>
      </c>
      <c r="Y248" s="564"/>
      <c r="Z248" s="565"/>
      <c r="AA248" s="565"/>
      <c r="AB248" s="565"/>
      <c r="AC248" s="565"/>
      <c r="AE248" s="296">
        <f t="shared" si="84"/>
        <v>3</v>
      </c>
    </row>
    <row r="249" spans="1:31" s="150" customFormat="1" ht="15" customHeight="1" x14ac:dyDescent="0.25">
      <c r="A249" s="247">
        <v>33</v>
      </c>
      <c r="B249" s="248"/>
      <c r="C249" s="248" t="s">
        <v>265</v>
      </c>
      <c r="D249" s="260" t="s">
        <v>266</v>
      </c>
      <c r="E249" s="258"/>
      <c r="F249" s="248" t="s">
        <v>965</v>
      </c>
      <c r="G249" s="248" t="s">
        <v>924</v>
      </c>
      <c r="H249" s="248" t="s">
        <v>937</v>
      </c>
      <c r="I249" s="248" t="s">
        <v>926</v>
      </c>
      <c r="J249" s="248" t="s">
        <v>964</v>
      </c>
      <c r="K249" s="260" t="s">
        <v>1045</v>
      </c>
      <c r="L249" s="248" t="s">
        <v>937</v>
      </c>
      <c r="M249" s="248" t="s">
        <v>966</v>
      </c>
      <c r="N249" s="248" t="s">
        <v>940</v>
      </c>
      <c r="O249" s="248"/>
      <c r="P249" s="247"/>
      <c r="Q249" s="247"/>
      <c r="R249" s="247"/>
      <c r="S249" s="247"/>
      <c r="T249" s="216">
        <v>12</v>
      </c>
      <c r="U249" s="216"/>
      <c r="V249" s="216">
        <v>9</v>
      </c>
      <c r="W249" s="226">
        <v>9</v>
      </c>
      <c r="X249" s="226">
        <v>9</v>
      </c>
      <c r="Y249" s="566"/>
      <c r="Z249" s="567"/>
      <c r="AA249" s="567"/>
      <c r="AB249" s="567"/>
      <c r="AC249" s="567"/>
      <c r="AE249" s="286"/>
    </row>
    <row r="250" spans="1:31" s="150" customFormat="1" ht="15" customHeight="1" x14ac:dyDescent="0.25">
      <c r="A250" s="247">
        <v>33</v>
      </c>
      <c r="B250" s="248"/>
      <c r="C250" s="248" t="s">
        <v>265</v>
      </c>
      <c r="D250" s="260" t="s">
        <v>266</v>
      </c>
      <c r="E250" s="258"/>
      <c r="F250" s="248" t="s">
        <v>985</v>
      </c>
      <c r="G250" s="248" t="s">
        <v>924</v>
      </c>
      <c r="H250" s="248" t="s">
        <v>947</v>
      </c>
      <c r="I250" s="248" t="s">
        <v>960</v>
      </c>
      <c r="J250" s="248" t="s">
        <v>964</v>
      </c>
      <c r="K250" s="248" t="s">
        <v>987</v>
      </c>
      <c r="L250" s="248" t="s">
        <v>988</v>
      </c>
      <c r="M250" s="248" t="s">
        <v>989</v>
      </c>
      <c r="N250" s="248" t="s">
        <v>990</v>
      </c>
      <c r="O250" s="248"/>
      <c r="P250" s="247"/>
      <c r="Q250" s="247"/>
      <c r="R250" s="247"/>
      <c r="S250" s="247"/>
      <c r="T250" s="216">
        <v>10</v>
      </c>
      <c r="U250" s="216"/>
      <c r="V250" s="216">
        <v>10</v>
      </c>
      <c r="W250" s="226">
        <v>10</v>
      </c>
      <c r="X250" s="226">
        <v>10</v>
      </c>
      <c r="Y250" s="566"/>
      <c r="Z250" s="567"/>
      <c r="AA250" s="567"/>
      <c r="AB250" s="567"/>
      <c r="AC250" s="567"/>
      <c r="AE250" s="286"/>
    </row>
    <row r="251" spans="1:31" s="150" customFormat="1" ht="15" customHeight="1" x14ac:dyDescent="0.25">
      <c r="A251" s="247">
        <v>33</v>
      </c>
      <c r="B251" s="248"/>
      <c r="C251" s="248" t="s">
        <v>265</v>
      </c>
      <c r="D251" s="260" t="s">
        <v>266</v>
      </c>
      <c r="E251" s="258"/>
      <c r="F251" s="248" t="s">
        <v>959</v>
      </c>
      <c r="G251" s="248" t="s">
        <v>924</v>
      </c>
      <c r="H251" s="248" t="s">
        <v>932</v>
      </c>
      <c r="I251" s="248" t="s">
        <v>960</v>
      </c>
      <c r="J251" s="248" t="s">
        <v>927</v>
      </c>
      <c r="K251" s="248" t="s">
        <v>961</v>
      </c>
      <c r="L251" s="248" t="s">
        <v>932</v>
      </c>
      <c r="M251" s="248" t="s">
        <v>962</v>
      </c>
      <c r="N251" s="248" t="s">
        <v>963</v>
      </c>
      <c r="O251" s="248"/>
      <c r="P251" s="247"/>
      <c r="Q251" s="247"/>
      <c r="R251" s="247"/>
      <c r="S251" s="247"/>
      <c r="T251" s="216">
        <v>12</v>
      </c>
      <c r="U251" s="216"/>
      <c r="V251" s="216">
        <v>0</v>
      </c>
      <c r="W251" s="226"/>
      <c r="X251" s="226"/>
      <c r="Y251" s="566"/>
      <c r="Z251" s="567"/>
      <c r="AA251" s="567"/>
      <c r="AB251" s="567"/>
      <c r="AC251" s="567"/>
      <c r="AE251" s="286"/>
    </row>
    <row r="252" spans="1:31" s="150" customFormat="1" ht="15" customHeight="1" x14ac:dyDescent="0.25">
      <c r="A252" s="247">
        <v>33</v>
      </c>
      <c r="B252" s="248"/>
      <c r="C252" s="248" t="s">
        <v>265</v>
      </c>
      <c r="D252" s="260" t="s">
        <v>266</v>
      </c>
      <c r="E252" s="258"/>
      <c r="F252" s="248" t="s">
        <v>1038</v>
      </c>
      <c r="G252" s="248" t="s">
        <v>924</v>
      </c>
      <c r="H252" s="248" t="s">
        <v>932</v>
      </c>
      <c r="I252" s="248" t="s">
        <v>926</v>
      </c>
      <c r="J252" s="248" t="s">
        <v>927</v>
      </c>
      <c r="K252" s="248" t="s">
        <v>992</v>
      </c>
      <c r="L252" s="248" t="s">
        <v>932</v>
      </c>
      <c r="M252" s="248" t="s">
        <v>1039</v>
      </c>
      <c r="N252" s="248" t="s">
        <v>1040</v>
      </c>
      <c r="O252" s="248"/>
      <c r="P252" s="247"/>
      <c r="Q252" s="247"/>
      <c r="R252" s="247"/>
      <c r="S252" s="247"/>
      <c r="T252" s="216">
        <v>9</v>
      </c>
      <c r="U252" s="216">
        <v>4</v>
      </c>
      <c r="V252" s="216">
        <v>9</v>
      </c>
      <c r="W252" s="226">
        <v>9</v>
      </c>
      <c r="X252" s="226">
        <v>9</v>
      </c>
      <c r="Y252" s="566"/>
      <c r="Z252" s="567"/>
      <c r="AA252" s="567"/>
      <c r="AB252" s="567"/>
      <c r="AC252" s="567"/>
      <c r="AE252" s="286"/>
    </row>
    <row r="253" spans="1:31" ht="15" customHeight="1" x14ac:dyDescent="0.25">
      <c r="A253" s="244">
        <v>33</v>
      </c>
      <c r="B253" s="220"/>
      <c r="C253" s="243" t="s">
        <v>267</v>
      </c>
      <c r="D253" s="14" t="s">
        <v>268</v>
      </c>
      <c r="E253" s="242"/>
      <c r="F253" s="242"/>
      <c r="G253" s="242"/>
      <c r="H253" s="242"/>
      <c r="I253" s="242"/>
      <c r="J253" s="242"/>
      <c r="K253" s="242"/>
      <c r="L253" s="242"/>
      <c r="M253" s="242"/>
      <c r="N253" s="242"/>
      <c r="O253" s="18"/>
      <c r="P253" s="105">
        <v>4</v>
      </c>
      <c r="Q253" s="105">
        <v>4</v>
      </c>
      <c r="R253" s="105">
        <v>0</v>
      </c>
      <c r="S253" s="105">
        <v>0</v>
      </c>
      <c r="T253" s="105"/>
      <c r="U253" s="105"/>
      <c r="V253" s="105"/>
      <c r="W253" s="111"/>
      <c r="X253" s="111"/>
      <c r="Y253" s="564"/>
      <c r="Z253" s="565"/>
      <c r="AA253" s="565"/>
      <c r="AB253" s="565"/>
      <c r="AC253" s="565"/>
      <c r="AE253" s="293">
        <f t="shared" si="84"/>
        <v>0</v>
      </c>
    </row>
    <row r="254" spans="1:31" ht="15" customHeight="1" x14ac:dyDescent="0.25">
      <c r="A254" s="221">
        <v>34</v>
      </c>
      <c r="B254" s="219" t="s">
        <v>269</v>
      </c>
      <c r="C254" s="218"/>
      <c r="D254" s="11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8"/>
      <c r="P254" s="104">
        <f>P255+P258+P259+P260+P261+P262+P265+P267</f>
        <v>34</v>
      </c>
      <c r="Q254" s="104">
        <f t="shared" ref="Q254:Y254" si="105">Q255+Q258+Q259+Q260+Q261+Q262+Q265+Q267</f>
        <v>40</v>
      </c>
      <c r="R254" s="104">
        <f t="shared" si="105"/>
        <v>2</v>
      </c>
      <c r="S254" s="104">
        <f t="shared" si="105"/>
        <v>30</v>
      </c>
      <c r="T254" s="104">
        <f>SUM(T255+T258+T259+T260+T261+T262+T265+T267)</f>
        <v>64</v>
      </c>
      <c r="U254" s="104">
        <f t="shared" ref="U254:X254" si="106">SUM(U255+U258+U259+U260+U261+U262+U265+U267)</f>
        <v>10</v>
      </c>
      <c r="V254" s="104">
        <f>SUM(V255+V258+V259+V260+V261+V262+V265+V267)</f>
        <v>44</v>
      </c>
      <c r="W254" s="384">
        <f t="shared" ref="W254" si="107">SUM(W255+W258+W259+W260+W261+W262+W265+W267)</f>
        <v>44</v>
      </c>
      <c r="X254" s="384">
        <f t="shared" si="106"/>
        <v>44</v>
      </c>
      <c r="Y254" s="562">
        <f t="shared" si="105"/>
        <v>0</v>
      </c>
      <c r="Z254" s="563"/>
      <c r="AA254" s="563"/>
      <c r="AB254" s="563"/>
      <c r="AC254" s="563"/>
      <c r="AE254" s="295">
        <f t="shared" si="84"/>
        <v>14</v>
      </c>
    </row>
    <row r="255" spans="1:31" ht="15" customHeight="1" x14ac:dyDescent="0.25">
      <c r="A255" s="244">
        <v>34</v>
      </c>
      <c r="B255" s="220"/>
      <c r="C255" s="243" t="s">
        <v>270</v>
      </c>
      <c r="D255" s="14" t="s">
        <v>271</v>
      </c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80"/>
      <c r="P255" s="105">
        <f>P256+P257</f>
        <v>7</v>
      </c>
      <c r="Q255" s="105">
        <f>Q256+Q257</f>
        <v>0</v>
      </c>
      <c r="R255" s="105">
        <f t="shared" ref="R255:Y255" si="108">R256+R257</f>
        <v>0</v>
      </c>
      <c r="S255" s="105">
        <f t="shared" si="108"/>
        <v>0</v>
      </c>
      <c r="T255" s="105">
        <f t="shared" si="108"/>
        <v>0</v>
      </c>
      <c r="U255" s="105">
        <f t="shared" si="108"/>
        <v>0</v>
      </c>
      <c r="V255" s="105">
        <f t="shared" si="108"/>
        <v>0</v>
      </c>
      <c r="W255" s="111">
        <f t="shared" ref="W255" si="109">W256+W257</f>
        <v>0</v>
      </c>
      <c r="X255" s="111">
        <f t="shared" si="108"/>
        <v>0</v>
      </c>
      <c r="Y255" s="564">
        <f t="shared" si="108"/>
        <v>0</v>
      </c>
      <c r="Z255" s="565"/>
      <c r="AA255" s="565"/>
      <c r="AB255" s="565"/>
      <c r="AC255" s="565"/>
      <c r="AE255" s="293">
        <f t="shared" si="84"/>
        <v>0</v>
      </c>
    </row>
    <row r="256" spans="1:31" ht="15" customHeight="1" x14ac:dyDescent="0.25">
      <c r="A256" s="232">
        <v>34</v>
      </c>
      <c r="B256" s="39"/>
      <c r="C256" s="233" t="s">
        <v>272</v>
      </c>
      <c r="D256" s="30" t="s">
        <v>273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30"/>
      <c r="P256" s="106">
        <v>5</v>
      </c>
      <c r="Q256" s="106">
        <v>0</v>
      </c>
      <c r="R256" s="106">
        <v>0</v>
      </c>
      <c r="S256" s="106">
        <v>0</v>
      </c>
      <c r="T256" s="106"/>
      <c r="U256" s="106"/>
      <c r="V256" s="106"/>
      <c r="W256" s="106"/>
      <c r="X256" s="106"/>
      <c r="Y256" s="572"/>
      <c r="Z256" s="573"/>
      <c r="AA256" s="573"/>
      <c r="AB256" s="573"/>
      <c r="AC256" s="573"/>
      <c r="AE256" s="294">
        <f t="shared" si="84"/>
        <v>0</v>
      </c>
    </row>
    <row r="257" spans="1:31" ht="15" customHeight="1" x14ac:dyDescent="0.25">
      <c r="A257" s="232">
        <v>34</v>
      </c>
      <c r="B257" s="39"/>
      <c r="C257" s="233" t="s">
        <v>274</v>
      </c>
      <c r="D257" s="30" t="s">
        <v>275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30"/>
      <c r="P257" s="106">
        <v>2</v>
      </c>
      <c r="Q257" s="106">
        <v>0</v>
      </c>
      <c r="R257" s="106">
        <v>0</v>
      </c>
      <c r="S257" s="106">
        <v>0</v>
      </c>
      <c r="T257" s="106"/>
      <c r="U257" s="106"/>
      <c r="V257" s="106"/>
      <c r="W257" s="106"/>
      <c r="X257" s="106"/>
      <c r="Y257" s="572"/>
      <c r="Z257" s="573"/>
      <c r="AA257" s="573"/>
      <c r="AB257" s="573"/>
      <c r="AC257" s="573"/>
      <c r="AE257" s="294">
        <f t="shared" si="84"/>
        <v>0</v>
      </c>
    </row>
    <row r="258" spans="1:31" ht="15" customHeight="1" x14ac:dyDescent="0.25">
      <c r="A258" s="244">
        <v>34</v>
      </c>
      <c r="B258" s="220"/>
      <c r="C258" s="25" t="s">
        <v>276</v>
      </c>
      <c r="D258" s="26" t="s">
        <v>277</v>
      </c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80"/>
      <c r="P258" s="105">
        <v>0</v>
      </c>
      <c r="Q258" s="105">
        <v>0</v>
      </c>
      <c r="R258" s="105">
        <v>0</v>
      </c>
      <c r="S258" s="105">
        <v>0</v>
      </c>
      <c r="T258" s="105"/>
      <c r="U258" s="105"/>
      <c r="V258" s="105"/>
      <c r="W258" s="111"/>
      <c r="X258" s="111"/>
      <c r="Y258" s="564"/>
      <c r="Z258" s="565"/>
      <c r="AA258" s="565"/>
      <c r="AB258" s="565"/>
      <c r="AC258" s="565"/>
      <c r="AE258" s="293">
        <f t="shared" si="84"/>
        <v>0</v>
      </c>
    </row>
    <row r="259" spans="1:31" ht="15" customHeight="1" x14ac:dyDescent="0.25">
      <c r="A259" s="244">
        <v>34</v>
      </c>
      <c r="B259" s="220"/>
      <c r="C259" s="151" t="s">
        <v>278</v>
      </c>
      <c r="D259" s="34" t="s">
        <v>279</v>
      </c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80"/>
      <c r="P259" s="105">
        <v>0</v>
      </c>
      <c r="Q259" s="105">
        <v>0</v>
      </c>
      <c r="R259" s="105">
        <v>0</v>
      </c>
      <c r="S259" s="105">
        <v>0</v>
      </c>
      <c r="T259" s="105"/>
      <c r="U259" s="105"/>
      <c r="V259" s="105"/>
      <c r="W259" s="111"/>
      <c r="X259" s="111"/>
      <c r="Y259" s="564"/>
      <c r="Z259" s="565"/>
      <c r="AA259" s="565"/>
      <c r="AB259" s="565"/>
      <c r="AC259" s="565"/>
      <c r="AE259" s="293">
        <f t="shared" si="84"/>
        <v>0</v>
      </c>
    </row>
    <row r="260" spans="1:31" ht="15" customHeight="1" x14ac:dyDescent="0.25">
      <c r="A260" s="3">
        <v>34</v>
      </c>
      <c r="B260" s="144"/>
      <c r="C260" s="1" t="s">
        <v>280</v>
      </c>
      <c r="D260" s="34" t="s">
        <v>281</v>
      </c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2"/>
      <c r="P260" s="105">
        <v>0</v>
      </c>
      <c r="Q260" s="105">
        <v>0</v>
      </c>
      <c r="R260" s="105">
        <v>0</v>
      </c>
      <c r="S260" s="105">
        <v>0</v>
      </c>
      <c r="T260" s="105"/>
      <c r="U260" s="105"/>
      <c r="V260" s="105"/>
      <c r="W260" s="111"/>
      <c r="X260" s="111"/>
      <c r="Y260" s="564"/>
      <c r="Z260" s="565"/>
      <c r="AA260" s="565"/>
      <c r="AB260" s="565"/>
      <c r="AC260" s="565"/>
      <c r="AE260" s="293">
        <f t="shared" si="84"/>
        <v>0</v>
      </c>
    </row>
    <row r="261" spans="1:31" ht="15" customHeight="1" x14ac:dyDescent="0.25">
      <c r="A261" s="244">
        <v>34</v>
      </c>
      <c r="B261" s="220"/>
      <c r="C261" s="243" t="s">
        <v>282</v>
      </c>
      <c r="D261" s="2" t="s">
        <v>283</v>
      </c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2"/>
      <c r="P261" s="105">
        <v>2</v>
      </c>
      <c r="Q261" s="105">
        <v>2</v>
      </c>
      <c r="R261" s="105">
        <v>1</v>
      </c>
      <c r="S261" s="105">
        <v>0</v>
      </c>
      <c r="T261" s="105"/>
      <c r="U261" s="105"/>
      <c r="V261" s="105"/>
      <c r="W261" s="111"/>
      <c r="X261" s="111"/>
      <c r="Y261" s="564"/>
      <c r="Z261" s="565"/>
      <c r="AA261" s="565"/>
      <c r="AB261" s="565"/>
      <c r="AC261" s="565"/>
      <c r="AE261" s="293">
        <f t="shared" si="84"/>
        <v>0</v>
      </c>
    </row>
    <row r="262" spans="1:31" ht="15" customHeight="1" x14ac:dyDescent="0.25">
      <c r="A262" s="244">
        <v>34</v>
      </c>
      <c r="B262" s="220"/>
      <c r="C262" s="243" t="s">
        <v>284</v>
      </c>
      <c r="D262" s="14" t="s">
        <v>285</v>
      </c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O262" s="14"/>
      <c r="P262" s="105">
        <v>7</v>
      </c>
      <c r="Q262" s="105">
        <v>20</v>
      </c>
      <c r="R262" s="105">
        <v>0</v>
      </c>
      <c r="S262" s="105">
        <v>20</v>
      </c>
      <c r="T262" s="105">
        <f>SUM(T263:T264)</f>
        <v>54</v>
      </c>
      <c r="U262" s="105">
        <f t="shared" ref="U262:X262" si="110">SUM(U263:U264)</f>
        <v>0</v>
      </c>
      <c r="V262" s="105">
        <f t="shared" si="110"/>
        <v>34</v>
      </c>
      <c r="W262" s="111">
        <f t="shared" ref="W262" si="111">SUM(W263:W264)</f>
        <v>34</v>
      </c>
      <c r="X262" s="111">
        <f t="shared" si="110"/>
        <v>34</v>
      </c>
      <c r="Y262" s="564"/>
      <c r="Z262" s="565"/>
      <c r="AA262" s="565"/>
      <c r="AB262" s="565"/>
      <c r="AC262" s="565"/>
      <c r="AE262" s="296">
        <f t="shared" si="84"/>
        <v>14</v>
      </c>
    </row>
    <row r="263" spans="1:31" s="150" customFormat="1" ht="15" customHeight="1" x14ac:dyDescent="0.25">
      <c r="A263" s="247">
        <v>34</v>
      </c>
      <c r="B263" s="248"/>
      <c r="C263" s="248" t="s">
        <v>284</v>
      </c>
      <c r="D263" s="260" t="s">
        <v>285</v>
      </c>
      <c r="E263" s="267"/>
      <c r="F263" s="248" t="s">
        <v>1046</v>
      </c>
      <c r="G263" s="248" t="s">
        <v>924</v>
      </c>
      <c r="H263" s="248" t="s">
        <v>947</v>
      </c>
      <c r="I263" s="248" t="s">
        <v>960</v>
      </c>
      <c r="J263" s="248" t="s">
        <v>927</v>
      </c>
      <c r="K263" s="248" t="s">
        <v>984</v>
      </c>
      <c r="L263" s="248" t="s">
        <v>1047</v>
      </c>
      <c r="M263" s="248" t="s">
        <v>1048</v>
      </c>
      <c r="N263" s="248" t="s">
        <v>1049</v>
      </c>
      <c r="O263" s="248"/>
      <c r="P263" s="247"/>
      <c r="Q263" s="247"/>
      <c r="R263" s="247"/>
      <c r="S263" s="247"/>
      <c r="T263" s="216">
        <v>30</v>
      </c>
      <c r="U263" s="216"/>
      <c r="V263" s="298">
        <v>17</v>
      </c>
      <c r="W263" s="226">
        <v>17</v>
      </c>
      <c r="X263" s="226">
        <v>17</v>
      </c>
      <c r="Y263" s="566"/>
      <c r="Z263" s="567"/>
      <c r="AA263" s="567"/>
      <c r="AB263" s="567"/>
      <c r="AC263" s="567"/>
      <c r="AE263" s="286"/>
    </row>
    <row r="264" spans="1:31" s="150" customFormat="1" ht="15" customHeight="1" x14ac:dyDescent="0.25">
      <c r="A264" s="247">
        <v>34</v>
      </c>
      <c r="B264" s="248"/>
      <c r="C264" s="248" t="s">
        <v>284</v>
      </c>
      <c r="D264" s="260" t="s">
        <v>285</v>
      </c>
      <c r="E264" s="267"/>
      <c r="F264" s="248" t="s">
        <v>969</v>
      </c>
      <c r="G264" s="248" t="s">
        <v>924</v>
      </c>
      <c r="H264" s="248" t="s">
        <v>932</v>
      </c>
      <c r="I264" s="248" t="s">
        <v>926</v>
      </c>
      <c r="J264" s="248" t="s">
        <v>927</v>
      </c>
      <c r="K264" s="248" t="s">
        <v>970</v>
      </c>
      <c r="L264" s="248" t="s">
        <v>932</v>
      </c>
      <c r="M264" s="248" t="s">
        <v>971</v>
      </c>
      <c r="N264" s="248" t="s">
        <v>972</v>
      </c>
      <c r="O264" s="248"/>
      <c r="P264" s="247"/>
      <c r="Q264" s="247"/>
      <c r="R264" s="247"/>
      <c r="S264" s="247"/>
      <c r="T264" s="216">
        <v>24</v>
      </c>
      <c r="U264" s="216"/>
      <c r="V264" s="298">
        <v>17</v>
      </c>
      <c r="W264" s="226">
        <v>17</v>
      </c>
      <c r="X264" s="226">
        <v>17</v>
      </c>
      <c r="Y264" s="566"/>
      <c r="Z264" s="567"/>
      <c r="AA264" s="567"/>
      <c r="AB264" s="567"/>
      <c r="AC264" s="567"/>
      <c r="AE264" s="286"/>
    </row>
    <row r="265" spans="1:31" ht="15" customHeight="1" x14ac:dyDescent="0.25">
      <c r="A265" s="244">
        <v>34</v>
      </c>
      <c r="B265" s="220"/>
      <c r="C265" s="243" t="s">
        <v>286</v>
      </c>
      <c r="D265" s="14" t="s">
        <v>287</v>
      </c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14"/>
      <c r="P265" s="105">
        <v>11</v>
      </c>
      <c r="Q265" s="105">
        <v>11</v>
      </c>
      <c r="R265" s="105">
        <v>1</v>
      </c>
      <c r="S265" s="105">
        <v>10</v>
      </c>
      <c r="T265" s="105">
        <f>SUM(T266)</f>
        <v>10</v>
      </c>
      <c r="U265" s="105">
        <f t="shared" ref="U265:X265" si="112">SUM(U266)</f>
        <v>10</v>
      </c>
      <c r="V265" s="105">
        <f t="shared" si="112"/>
        <v>10</v>
      </c>
      <c r="W265" s="111">
        <f t="shared" si="112"/>
        <v>10</v>
      </c>
      <c r="X265" s="111">
        <f t="shared" si="112"/>
        <v>10</v>
      </c>
      <c r="Y265" s="564"/>
      <c r="Z265" s="565"/>
      <c r="AA265" s="565"/>
      <c r="AB265" s="565"/>
      <c r="AC265" s="565"/>
      <c r="AE265" s="293">
        <f t="shared" si="84"/>
        <v>0</v>
      </c>
    </row>
    <row r="266" spans="1:31" s="150" customFormat="1" ht="15" customHeight="1" x14ac:dyDescent="0.25">
      <c r="A266" s="247">
        <v>34</v>
      </c>
      <c r="B266" s="248"/>
      <c r="C266" s="248" t="s">
        <v>286</v>
      </c>
      <c r="D266" s="260" t="s">
        <v>287</v>
      </c>
      <c r="E266" s="267"/>
      <c r="F266" s="248" t="s">
        <v>1042</v>
      </c>
      <c r="G266" s="248" t="s">
        <v>924</v>
      </c>
      <c r="H266" s="248" t="s">
        <v>925</v>
      </c>
      <c r="I266" s="248" t="s">
        <v>926</v>
      </c>
      <c r="J266" s="248" t="s">
        <v>927</v>
      </c>
      <c r="K266" s="260" t="s">
        <v>1043</v>
      </c>
      <c r="L266" s="248" t="s">
        <v>998</v>
      </c>
      <c r="M266" s="248" t="s">
        <v>1044</v>
      </c>
      <c r="N266" s="248" t="s">
        <v>1000</v>
      </c>
      <c r="O266" s="248"/>
      <c r="P266" s="247"/>
      <c r="Q266" s="247"/>
      <c r="R266" s="247"/>
      <c r="S266" s="247"/>
      <c r="T266" s="216">
        <v>10</v>
      </c>
      <c r="U266" s="216">
        <v>10</v>
      </c>
      <c r="V266" s="216">
        <v>10</v>
      </c>
      <c r="W266" s="226">
        <v>10</v>
      </c>
      <c r="X266" s="226">
        <v>10</v>
      </c>
      <c r="Y266" s="566"/>
      <c r="Z266" s="567"/>
      <c r="AA266" s="567"/>
      <c r="AB266" s="567"/>
      <c r="AC266" s="567"/>
      <c r="AE266" s="286"/>
    </row>
    <row r="267" spans="1:31" ht="15" customHeight="1" x14ac:dyDescent="0.25">
      <c r="A267" s="244">
        <v>34</v>
      </c>
      <c r="B267" s="220"/>
      <c r="C267" s="243" t="s">
        <v>288</v>
      </c>
      <c r="D267" s="14" t="s">
        <v>289</v>
      </c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4"/>
      <c r="P267" s="103">
        <f>P268+P269+P270</f>
        <v>7</v>
      </c>
      <c r="Q267" s="103">
        <f>Q268+Q269+Q270</f>
        <v>7</v>
      </c>
      <c r="R267" s="103">
        <f t="shared" ref="R267:Y267" si="113">R268+R269+R270</f>
        <v>0</v>
      </c>
      <c r="S267" s="103">
        <f t="shared" si="113"/>
        <v>0</v>
      </c>
      <c r="T267" s="103">
        <f t="shared" si="113"/>
        <v>0</v>
      </c>
      <c r="U267" s="103">
        <f t="shared" si="113"/>
        <v>0</v>
      </c>
      <c r="V267" s="103">
        <f t="shared" si="113"/>
        <v>0</v>
      </c>
      <c r="W267" s="385">
        <f t="shared" ref="W267" si="114">W268+W269+W270</f>
        <v>0</v>
      </c>
      <c r="X267" s="385">
        <f t="shared" si="113"/>
        <v>0</v>
      </c>
      <c r="Y267" s="568">
        <f t="shared" si="113"/>
        <v>0</v>
      </c>
      <c r="Z267" s="565"/>
      <c r="AA267" s="565"/>
      <c r="AB267" s="565"/>
      <c r="AC267" s="565"/>
      <c r="AE267" s="293">
        <f t="shared" ref="AE267:AE328" si="115">V267-S267</f>
        <v>0</v>
      </c>
    </row>
    <row r="268" spans="1:31" ht="15" customHeight="1" x14ac:dyDescent="0.25">
      <c r="A268" s="232">
        <v>34</v>
      </c>
      <c r="B268" s="39"/>
      <c r="C268" s="22" t="s">
        <v>290</v>
      </c>
      <c r="D268" s="21" t="s">
        <v>291</v>
      </c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8"/>
      <c r="P268" s="110">
        <v>0</v>
      </c>
      <c r="Q268" s="110">
        <v>0</v>
      </c>
      <c r="R268" s="110">
        <v>0</v>
      </c>
      <c r="S268" s="110">
        <v>0</v>
      </c>
      <c r="T268" s="110"/>
      <c r="U268" s="110"/>
      <c r="V268" s="110"/>
      <c r="W268" s="110"/>
      <c r="X268" s="110"/>
      <c r="Y268" s="574"/>
      <c r="Z268" s="573"/>
      <c r="AA268" s="573"/>
      <c r="AB268" s="573"/>
      <c r="AC268" s="573"/>
      <c r="AE268" s="294">
        <f t="shared" si="115"/>
        <v>0</v>
      </c>
    </row>
    <row r="269" spans="1:31" ht="15" customHeight="1" x14ac:dyDescent="0.25">
      <c r="A269" s="232">
        <v>34</v>
      </c>
      <c r="B269" s="39"/>
      <c r="C269" s="22" t="s">
        <v>292</v>
      </c>
      <c r="D269" s="21" t="s">
        <v>293</v>
      </c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6"/>
      <c r="P269" s="106">
        <v>0</v>
      </c>
      <c r="Q269" s="106">
        <v>0</v>
      </c>
      <c r="R269" s="106">
        <v>0</v>
      </c>
      <c r="S269" s="106">
        <v>0</v>
      </c>
      <c r="T269" s="106"/>
      <c r="U269" s="106"/>
      <c r="V269" s="106"/>
      <c r="W269" s="106"/>
      <c r="X269" s="106"/>
      <c r="Y269" s="572"/>
      <c r="Z269" s="573"/>
      <c r="AA269" s="573"/>
      <c r="AB269" s="573"/>
      <c r="AC269" s="573"/>
      <c r="AE269" s="294">
        <f t="shared" si="115"/>
        <v>0</v>
      </c>
    </row>
    <row r="270" spans="1:31" ht="15" customHeight="1" x14ac:dyDescent="0.25">
      <c r="A270" s="232">
        <v>34</v>
      </c>
      <c r="B270" s="39"/>
      <c r="C270" s="22" t="s">
        <v>294</v>
      </c>
      <c r="D270" s="21" t="s">
        <v>295</v>
      </c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6"/>
      <c r="P270" s="106">
        <v>7</v>
      </c>
      <c r="Q270" s="106">
        <v>7</v>
      </c>
      <c r="R270" s="106">
        <v>0</v>
      </c>
      <c r="S270" s="106">
        <v>0</v>
      </c>
      <c r="T270" s="106"/>
      <c r="U270" s="106"/>
      <c r="V270" s="106"/>
      <c r="W270" s="106"/>
      <c r="X270" s="106"/>
      <c r="Y270" s="572"/>
      <c r="Z270" s="573"/>
      <c r="AA270" s="573"/>
      <c r="AB270" s="573"/>
      <c r="AC270" s="573"/>
      <c r="AE270" s="294">
        <f t="shared" si="115"/>
        <v>0</v>
      </c>
    </row>
    <row r="271" spans="1:31" ht="15" customHeight="1" x14ac:dyDescent="0.25">
      <c r="A271" s="221">
        <v>36</v>
      </c>
      <c r="B271" s="219" t="s">
        <v>296</v>
      </c>
      <c r="C271" s="218"/>
      <c r="D271" s="1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2"/>
      <c r="P271" s="107">
        <f t="shared" ref="P271:Y271" si="116">P272+P275+P276+P278+P282+P284+P285+P287+P288+P289+P291+P295+P296+P297+P298+P299+P301</f>
        <v>278</v>
      </c>
      <c r="Q271" s="107">
        <f t="shared" si="116"/>
        <v>268</v>
      </c>
      <c r="R271" s="107">
        <f t="shared" si="116"/>
        <v>13</v>
      </c>
      <c r="S271" s="107">
        <f t="shared" si="116"/>
        <v>178</v>
      </c>
      <c r="T271" s="107">
        <f>SUM(T272+T275+T276+T278+T282+T284+T285+T287+T288+T289+T295+T291+T296+T297+T298+T299+T301)</f>
        <v>200</v>
      </c>
      <c r="U271" s="107">
        <f t="shared" ref="U271:X271" si="117">SUM(U272+U275+U276+U278+U282+U284+U285+U287+U288+U289+U295+U291+U296+U297+U298+U299+U301)</f>
        <v>22</v>
      </c>
      <c r="V271" s="107">
        <f t="shared" si="117"/>
        <v>185</v>
      </c>
      <c r="W271" s="388">
        <f t="shared" ref="W271" si="118">SUM(W272+W275+W276+W278+W282+W284+W285+W287+W288+W289+W295+W291+W296+W297+W298+W299+W301)</f>
        <v>188</v>
      </c>
      <c r="X271" s="388">
        <f t="shared" si="117"/>
        <v>188</v>
      </c>
      <c r="Y271" s="577">
        <f t="shared" si="116"/>
        <v>0</v>
      </c>
      <c r="Z271" s="563"/>
      <c r="AA271" s="563"/>
      <c r="AB271" s="563"/>
      <c r="AC271" s="563"/>
      <c r="AE271" s="295">
        <f t="shared" si="115"/>
        <v>7</v>
      </c>
    </row>
    <row r="272" spans="1:31" ht="15" customHeight="1" x14ac:dyDescent="0.25">
      <c r="A272" s="244">
        <v>36</v>
      </c>
      <c r="B272" s="242"/>
      <c r="C272" s="243" t="s">
        <v>297</v>
      </c>
      <c r="D272" s="14" t="s">
        <v>298</v>
      </c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14"/>
      <c r="P272" s="105">
        <v>35</v>
      </c>
      <c r="Q272" s="105">
        <v>35</v>
      </c>
      <c r="R272" s="105">
        <v>0</v>
      </c>
      <c r="S272" s="105">
        <v>65</v>
      </c>
      <c r="T272" s="105">
        <f>SUM(T273:T274)</f>
        <v>70</v>
      </c>
      <c r="U272" s="105">
        <f t="shared" ref="U272:X272" si="119">SUM(U273:U274)</f>
        <v>0</v>
      </c>
      <c r="V272" s="105">
        <f t="shared" si="119"/>
        <v>70</v>
      </c>
      <c r="W272" s="111">
        <f t="shared" ref="W272" si="120">SUM(W273:W274)</f>
        <v>70</v>
      </c>
      <c r="X272" s="111">
        <f t="shared" si="119"/>
        <v>70</v>
      </c>
      <c r="Y272" s="564"/>
      <c r="Z272" s="565"/>
      <c r="AA272" s="565"/>
      <c r="AB272" s="565"/>
      <c r="AC272" s="565"/>
      <c r="AE272" s="296">
        <f t="shared" si="115"/>
        <v>5</v>
      </c>
    </row>
    <row r="273" spans="1:31" s="150" customFormat="1" ht="15" customHeight="1" x14ac:dyDescent="0.25">
      <c r="A273" s="247">
        <v>36</v>
      </c>
      <c r="B273" s="261" t="s">
        <v>1007</v>
      </c>
      <c r="C273" s="248" t="s">
        <v>297</v>
      </c>
      <c r="D273" s="260" t="s">
        <v>298</v>
      </c>
      <c r="E273" s="267"/>
      <c r="F273" s="248" t="s">
        <v>965</v>
      </c>
      <c r="G273" s="248" t="s">
        <v>924</v>
      </c>
      <c r="H273" s="248" t="s">
        <v>937</v>
      </c>
      <c r="I273" s="248" t="s">
        <v>926</v>
      </c>
      <c r="J273" s="248" t="s">
        <v>986</v>
      </c>
      <c r="K273" s="260" t="s">
        <v>1045</v>
      </c>
      <c r="L273" s="248" t="s">
        <v>937</v>
      </c>
      <c r="M273" s="248" t="s">
        <v>966</v>
      </c>
      <c r="N273" s="248" t="s">
        <v>940</v>
      </c>
      <c r="O273" s="248"/>
      <c r="P273" s="247"/>
      <c r="Q273" s="247"/>
      <c r="R273" s="247"/>
      <c r="S273" s="247"/>
      <c r="T273" s="216">
        <v>10</v>
      </c>
      <c r="U273" s="216"/>
      <c r="V273" s="216">
        <v>10</v>
      </c>
      <c r="W273" s="226">
        <v>10</v>
      </c>
      <c r="X273" s="226">
        <v>10</v>
      </c>
      <c r="Y273" s="566"/>
      <c r="Z273" s="567"/>
      <c r="AA273" s="567"/>
      <c r="AB273" s="567"/>
      <c r="AC273" s="567"/>
      <c r="AE273" s="286"/>
    </row>
    <row r="274" spans="1:31" s="150" customFormat="1" ht="15" customHeight="1" x14ac:dyDescent="0.25">
      <c r="A274" s="247">
        <v>36</v>
      </c>
      <c r="B274" s="248"/>
      <c r="C274" s="248" t="s">
        <v>297</v>
      </c>
      <c r="D274" s="260" t="s">
        <v>298</v>
      </c>
      <c r="E274" s="267"/>
      <c r="F274" s="248" t="s">
        <v>1050</v>
      </c>
      <c r="G274" s="248" t="s">
        <v>924</v>
      </c>
      <c r="H274" s="248" t="s">
        <v>932</v>
      </c>
      <c r="I274" s="248" t="s">
        <v>926</v>
      </c>
      <c r="J274" s="248" t="s">
        <v>927</v>
      </c>
      <c r="K274" s="260" t="s">
        <v>1051</v>
      </c>
      <c r="L274" s="248" t="s">
        <v>932</v>
      </c>
      <c r="M274" s="248" t="s">
        <v>1052</v>
      </c>
      <c r="N274" s="248" t="s">
        <v>1053</v>
      </c>
      <c r="O274" s="248"/>
      <c r="P274" s="247"/>
      <c r="Q274" s="247"/>
      <c r="R274" s="247"/>
      <c r="S274" s="247"/>
      <c r="T274" s="216">
        <v>60</v>
      </c>
      <c r="U274" s="216"/>
      <c r="V274" s="216">
        <v>60</v>
      </c>
      <c r="W274" s="226">
        <v>60</v>
      </c>
      <c r="X274" s="226">
        <v>60</v>
      </c>
      <c r="Y274" s="566"/>
      <c r="Z274" s="567"/>
      <c r="AA274" s="567"/>
      <c r="AB274" s="567"/>
      <c r="AC274" s="567"/>
      <c r="AE274" s="286"/>
    </row>
    <row r="275" spans="1:31" ht="15" customHeight="1" x14ac:dyDescent="0.25">
      <c r="A275" s="244">
        <v>36</v>
      </c>
      <c r="B275" s="242"/>
      <c r="C275" s="243" t="s">
        <v>299</v>
      </c>
      <c r="D275" s="14" t="s">
        <v>300</v>
      </c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4"/>
      <c r="P275" s="103">
        <v>11</v>
      </c>
      <c r="Q275" s="103">
        <v>11</v>
      </c>
      <c r="R275" s="105">
        <v>0</v>
      </c>
      <c r="S275" s="103">
        <v>0</v>
      </c>
      <c r="T275" s="103"/>
      <c r="U275" s="103"/>
      <c r="V275" s="103"/>
      <c r="W275" s="385"/>
      <c r="X275" s="385"/>
      <c r="Y275" s="568"/>
      <c r="Z275" s="565"/>
      <c r="AA275" s="565"/>
      <c r="AB275" s="565"/>
      <c r="AC275" s="565"/>
      <c r="AE275" s="293">
        <f t="shared" si="115"/>
        <v>0</v>
      </c>
    </row>
    <row r="276" spans="1:31" ht="15" customHeight="1" x14ac:dyDescent="0.25">
      <c r="A276" s="244">
        <v>36</v>
      </c>
      <c r="B276" s="242"/>
      <c r="C276" s="243" t="s">
        <v>301</v>
      </c>
      <c r="D276" s="14" t="s">
        <v>302</v>
      </c>
      <c r="E276" s="243"/>
      <c r="F276" s="243"/>
      <c r="G276" s="243"/>
      <c r="H276" s="243"/>
      <c r="I276" s="243"/>
      <c r="J276" s="243"/>
      <c r="K276" s="243"/>
      <c r="L276" s="243"/>
      <c r="M276" s="243"/>
      <c r="N276" s="243"/>
      <c r="O276" s="2"/>
      <c r="P276" s="105">
        <v>30</v>
      </c>
      <c r="Q276" s="105">
        <v>30</v>
      </c>
      <c r="R276" s="105">
        <v>0</v>
      </c>
      <c r="S276" s="105">
        <v>0</v>
      </c>
      <c r="T276" s="105">
        <f>SUM(T277)</f>
        <v>8</v>
      </c>
      <c r="U276" s="105">
        <f t="shared" ref="U276:X276" si="121">SUM(U277)</f>
        <v>0</v>
      </c>
      <c r="V276" s="105">
        <f t="shared" si="121"/>
        <v>9</v>
      </c>
      <c r="W276" s="111">
        <f t="shared" si="121"/>
        <v>5</v>
      </c>
      <c r="X276" s="111">
        <f t="shared" si="121"/>
        <v>5</v>
      </c>
      <c r="Y276" s="564"/>
      <c r="Z276" s="565"/>
      <c r="AA276" s="565"/>
      <c r="AB276" s="565"/>
      <c r="AC276" s="565"/>
      <c r="AE276" s="296">
        <f t="shared" si="115"/>
        <v>9</v>
      </c>
    </row>
    <row r="277" spans="1:31" s="150" customFormat="1" ht="15" customHeight="1" x14ac:dyDescent="0.25">
      <c r="A277" s="253">
        <v>36</v>
      </c>
      <c r="B277" s="263"/>
      <c r="C277" s="262" t="s">
        <v>301</v>
      </c>
      <c r="D277" s="275" t="s">
        <v>302</v>
      </c>
      <c r="E277" s="258"/>
      <c r="F277" s="248" t="s">
        <v>965</v>
      </c>
      <c r="G277" s="248" t="s">
        <v>924</v>
      </c>
      <c r="H277" s="248" t="s">
        <v>937</v>
      </c>
      <c r="I277" s="248" t="s">
        <v>926</v>
      </c>
      <c r="J277" s="248" t="s">
        <v>964</v>
      </c>
      <c r="K277" s="260" t="s">
        <v>1045</v>
      </c>
      <c r="L277" s="248" t="s">
        <v>937</v>
      </c>
      <c r="M277" s="248" t="s">
        <v>966</v>
      </c>
      <c r="N277" s="248" t="s">
        <v>940</v>
      </c>
      <c r="O277" s="217"/>
      <c r="P277" s="216"/>
      <c r="Q277" s="216"/>
      <c r="R277" s="216"/>
      <c r="S277" s="216"/>
      <c r="T277" s="216">
        <v>8</v>
      </c>
      <c r="U277" s="216"/>
      <c r="V277" s="216">
        <v>9</v>
      </c>
      <c r="W277" s="226">
        <v>5</v>
      </c>
      <c r="X277" s="226">
        <v>5</v>
      </c>
      <c r="Y277" s="566"/>
      <c r="Z277" s="567"/>
      <c r="AA277" s="567"/>
      <c r="AB277" s="567"/>
      <c r="AC277" s="567"/>
      <c r="AE277" s="286"/>
    </row>
    <row r="278" spans="1:31" ht="15" customHeight="1" x14ac:dyDescent="0.25">
      <c r="A278" s="244">
        <v>36</v>
      </c>
      <c r="B278" s="220"/>
      <c r="C278" s="243" t="s">
        <v>303</v>
      </c>
      <c r="D278" s="14" t="s">
        <v>304</v>
      </c>
      <c r="E278" s="243"/>
      <c r="F278" s="243"/>
      <c r="G278" s="243"/>
      <c r="H278" s="243"/>
      <c r="I278" s="243"/>
      <c r="J278" s="243"/>
      <c r="K278" s="243"/>
      <c r="L278" s="243"/>
      <c r="M278" s="243"/>
      <c r="N278" s="243"/>
      <c r="O278" s="2"/>
      <c r="P278" s="105">
        <v>46</v>
      </c>
      <c r="Q278" s="105">
        <v>60</v>
      </c>
      <c r="R278" s="105">
        <v>6</v>
      </c>
      <c r="S278" s="105">
        <v>10</v>
      </c>
      <c r="T278" s="105">
        <f>SUM(T279:T281)</f>
        <v>26</v>
      </c>
      <c r="U278" s="105">
        <f t="shared" ref="U278:X278" si="122">SUM(U279:U281)</f>
        <v>0</v>
      </c>
      <c r="V278" s="105">
        <f t="shared" si="122"/>
        <v>28</v>
      </c>
      <c r="W278" s="111">
        <f t="shared" ref="W278" si="123">SUM(W279:W281)</f>
        <v>28</v>
      </c>
      <c r="X278" s="111">
        <f t="shared" si="122"/>
        <v>28</v>
      </c>
      <c r="Y278" s="564"/>
      <c r="Z278" s="565"/>
      <c r="AA278" s="565"/>
      <c r="AB278" s="565"/>
      <c r="AC278" s="565"/>
      <c r="AE278" s="296">
        <f t="shared" si="115"/>
        <v>18</v>
      </c>
    </row>
    <row r="279" spans="1:31" s="150" customFormat="1" ht="15" customHeight="1" x14ac:dyDescent="0.25">
      <c r="A279" s="247">
        <v>36</v>
      </c>
      <c r="B279" s="248"/>
      <c r="C279" s="248" t="s">
        <v>303</v>
      </c>
      <c r="D279" s="260" t="s">
        <v>304</v>
      </c>
      <c r="E279" s="258"/>
      <c r="F279" s="248" t="s">
        <v>965</v>
      </c>
      <c r="G279" s="248" t="s">
        <v>924</v>
      </c>
      <c r="H279" s="248" t="s">
        <v>937</v>
      </c>
      <c r="I279" s="248" t="s">
        <v>926</v>
      </c>
      <c r="J279" s="248" t="s">
        <v>964</v>
      </c>
      <c r="K279" s="260" t="s">
        <v>1045</v>
      </c>
      <c r="L279" s="248" t="s">
        <v>937</v>
      </c>
      <c r="M279" s="248" t="s">
        <v>966</v>
      </c>
      <c r="N279" s="248" t="s">
        <v>940</v>
      </c>
      <c r="O279" s="248"/>
      <c r="P279" s="247"/>
      <c r="Q279" s="247"/>
      <c r="R279" s="247"/>
      <c r="S279" s="247"/>
      <c r="T279" s="216">
        <v>6</v>
      </c>
      <c r="U279" s="216"/>
      <c r="V279" s="216">
        <v>6</v>
      </c>
      <c r="W279" s="226">
        <v>6</v>
      </c>
      <c r="X279" s="226">
        <v>6</v>
      </c>
      <c r="Y279" s="566"/>
      <c r="Z279" s="567"/>
      <c r="AA279" s="567"/>
      <c r="AB279" s="567"/>
      <c r="AC279" s="567"/>
      <c r="AE279" s="286"/>
    </row>
    <row r="280" spans="1:31" s="150" customFormat="1" ht="15" customHeight="1" x14ac:dyDescent="0.25">
      <c r="A280" s="247">
        <v>36</v>
      </c>
      <c r="B280" s="248"/>
      <c r="C280" s="248" t="s">
        <v>303</v>
      </c>
      <c r="D280" s="260" t="s">
        <v>304</v>
      </c>
      <c r="E280" s="258"/>
      <c r="F280" s="248" t="s">
        <v>973</v>
      </c>
      <c r="G280" s="248" t="s">
        <v>924</v>
      </c>
      <c r="H280" s="248" t="s">
        <v>974</v>
      </c>
      <c r="I280" s="248" t="s">
        <v>926</v>
      </c>
      <c r="J280" s="248" t="s">
        <v>927</v>
      </c>
      <c r="K280" s="248" t="s">
        <v>975</v>
      </c>
      <c r="L280" s="248" t="s">
        <v>974</v>
      </c>
      <c r="M280" s="248" t="s">
        <v>976</v>
      </c>
      <c r="N280" s="248" t="s">
        <v>995</v>
      </c>
      <c r="O280" s="248"/>
      <c r="P280" s="247"/>
      <c r="Q280" s="247"/>
      <c r="R280" s="247"/>
      <c r="S280" s="247"/>
      <c r="T280" s="216">
        <v>10</v>
      </c>
      <c r="U280" s="216"/>
      <c r="V280" s="216">
        <v>12</v>
      </c>
      <c r="W280" s="226">
        <v>12</v>
      </c>
      <c r="X280" s="226">
        <v>12</v>
      </c>
      <c r="Y280" s="566"/>
      <c r="Z280" s="567"/>
      <c r="AA280" s="567"/>
      <c r="AB280" s="567"/>
      <c r="AC280" s="567"/>
      <c r="AE280" s="286"/>
    </row>
    <row r="281" spans="1:31" s="150" customFormat="1" ht="15" customHeight="1" x14ac:dyDescent="0.25">
      <c r="A281" s="247">
        <v>36</v>
      </c>
      <c r="B281" s="248"/>
      <c r="C281" s="248" t="s">
        <v>303</v>
      </c>
      <c r="D281" s="260" t="s">
        <v>304</v>
      </c>
      <c r="E281" s="258"/>
      <c r="F281" s="248" t="s">
        <v>1013</v>
      </c>
      <c r="G281" s="248" t="s">
        <v>924</v>
      </c>
      <c r="H281" s="248" t="s">
        <v>925</v>
      </c>
      <c r="I281" s="248" t="s">
        <v>926</v>
      </c>
      <c r="J281" s="248" t="s">
        <v>927</v>
      </c>
      <c r="K281" s="248" t="s">
        <v>970</v>
      </c>
      <c r="L281" s="248" t="s">
        <v>1014</v>
      </c>
      <c r="M281" s="248" t="s">
        <v>1015</v>
      </c>
      <c r="N281" s="248" t="s">
        <v>1016</v>
      </c>
      <c r="O281" s="248"/>
      <c r="P281" s="247"/>
      <c r="Q281" s="247"/>
      <c r="R281" s="247"/>
      <c r="S281" s="247"/>
      <c r="T281" s="216">
        <v>10</v>
      </c>
      <c r="U281" s="216"/>
      <c r="V281" s="216">
        <v>10</v>
      </c>
      <c r="W281" s="226">
        <v>10</v>
      </c>
      <c r="X281" s="226">
        <v>10</v>
      </c>
      <c r="Y281" s="566"/>
      <c r="Z281" s="567"/>
      <c r="AA281" s="567"/>
      <c r="AB281" s="567"/>
      <c r="AC281" s="567"/>
      <c r="AE281" s="286"/>
    </row>
    <row r="282" spans="1:31" ht="15" customHeight="1" x14ac:dyDescent="0.25">
      <c r="A282" s="244">
        <v>36</v>
      </c>
      <c r="B282" s="220"/>
      <c r="C282" s="243" t="s">
        <v>305</v>
      </c>
      <c r="D282" s="14" t="s">
        <v>306</v>
      </c>
      <c r="E282" s="220"/>
      <c r="F282" s="220"/>
      <c r="G282" s="220"/>
      <c r="H282" s="220"/>
      <c r="I282" s="220"/>
      <c r="J282" s="220"/>
      <c r="K282" s="220"/>
      <c r="L282" s="220"/>
      <c r="M282" s="220"/>
      <c r="N282" s="220"/>
      <c r="O282" s="14"/>
      <c r="P282" s="105">
        <v>5</v>
      </c>
      <c r="Q282" s="105">
        <v>8</v>
      </c>
      <c r="R282" s="105">
        <v>0</v>
      </c>
      <c r="S282" s="105">
        <v>8</v>
      </c>
      <c r="T282" s="105">
        <f>SUM(T283)</f>
        <v>6</v>
      </c>
      <c r="U282" s="105">
        <f t="shared" ref="U282:X282" si="124">SUM(U283)</f>
        <v>0</v>
      </c>
      <c r="V282" s="105">
        <f t="shared" si="124"/>
        <v>0</v>
      </c>
      <c r="W282" s="111">
        <f t="shared" si="124"/>
        <v>6</v>
      </c>
      <c r="X282" s="111">
        <f t="shared" si="124"/>
        <v>6</v>
      </c>
      <c r="Y282" s="564"/>
      <c r="Z282" s="565"/>
      <c r="AA282" s="565"/>
      <c r="AB282" s="565"/>
      <c r="AC282" s="565"/>
      <c r="AE282" s="293">
        <f t="shared" si="115"/>
        <v>-8</v>
      </c>
    </row>
    <row r="283" spans="1:31" s="150" customFormat="1" ht="15" customHeight="1" x14ac:dyDescent="0.25">
      <c r="A283" s="247">
        <v>36</v>
      </c>
      <c r="B283" s="248"/>
      <c r="C283" s="248" t="s">
        <v>305</v>
      </c>
      <c r="D283" s="260" t="s">
        <v>306</v>
      </c>
      <c r="E283" s="267"/>
      <c r="F283" s="248" t="s">
        <v>965</v>
      </c>
      <c r="G283" s="248" t="s">
        <v>924</v>
      </c>
      <c r="H283" s="248" t="s">
        <v>937</v>
      </c>
      <c r="I283" s="248" t="s">
        <v>926</v>
      </c>
      <c r="J283" s="248" t="s">
        <v>964</v>
      </c>
      <c r="K283" s="260" t="s">
        <v>1045</v>
      </c>
      <c r="L283" s="248" t="s">
        <v>937</v>
      </c>
      <c r="M283" s="248" t="s">
        <v>966</v>
      </c>
      <c r="N283" s="248" t="s">
        <v>940</v>
      </c>
      <c r="O283" s="248"/>
      <c r="P283" s="247"/>
      <c r="Q283" s="247"/>
      <c r="R283" s="247"/>
      <c r="S283" s="247"/>
      <c r="T283" s="216">
        <v>6</v>
      </c>
      <c r="U283" s="216"/>
      <c r="V283" s="216">
        <v>0</v>
      </c>
      <c r="W283" s="226">
        <v>6</v>
      </c>
      <c r="X283" s="226">
        <v>6</v>
      </c>
      <c r="Y283" s="566"/>
      <c r="Z283" s="567"/>
      <c r="AA283" s="567"/>
      <c r="AB283" s="567"/>
      <c r="AC283" s="567"/>
      <c r="AE283" s="286"/>
    </row>
    <row r="284" spans="1:31" ht="15" customHeight="1" x14ac:dyDescent="0.25">
      <c r="A284" s="3">
        <v>36</v>
      </c>
      <c r="B284" s="144"/>
      <c r="C284" s="172" t="s">
        <v>307</v>
      </c>
      <c r="D284" s="14" t="s">
        <v>308</v>
      </c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4"/>
      <c r="P284" s="103">
        <v>0</v>
      </c>
      <c r="Q284" s="103">
        <v>0</v>
      </c>
      <c r="R284" s="105">
        <v>0</v>
      </c>
      <c r="S284" s="103">
        <v>0</v>
      </c>
      <c r="T284" s="103"/>
      <c r="U284" s="103"/>
      <c r="V284" s="103"/>
      <c r="W284" s="385"/>
      <c r="X284" s="385"/>
      <c r="Y284" s="568"/>
      <c r="Z284" s="565"/>
      <c r="AA284" s="565"/>
      <c r="AB284" s="565"/>
      <c r="AC284" s="565"/>
      <c r="AE284" s="293">
        <f t="shared" si="115"/>
        <v>0</v>
      </c>
    </row>
    <row r="285" spans="1:31" ht="15" customHeight="1" x14ac:dyDescent="0.25">
      <c r="A285" s="244">
        <v>36</v>
      </c>
      <c r="B285" s="220"/>
      <c r="C285" s="243" t="s">
        <v>309</v>
      </c>
      <c r="D285" s="14" t="s">
        <v>310</v>
      </c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3"/>
      <c r="P285" s="105">
        <v>36</v>
      </c>
      <c r="Q285" s="105">
        <v>0</v>
      </c>
      <c r="R285" s="105">
        <v>0</v>
      </c>
      <c r="S285" s="105">
        <v>0</v>
      </c>
      <c r="T285" s="105">
        <f>SUM(T286)</f>
        <v>6</v>
      </c>
      <c r="U285" s="105">
        <f t="shared" ref="U285:X285" si="125">SUM(U286)</f>
        <v>0</v>
      </c>
      <c r="V285" s="105">
        <f t="shared" si="125"/>
        <v>6</v>
      </c>
      <c r="W285" s="111">
        <f t="shared" si="125"/>
        <v>6</v>
      </c>
      <c r="X285" s="111">
        <f t="shared" si="125"/>
        <v>6</v>
      </c>
      <c r="Y285" s="564"/>
      <c r="Z285" s="565"/>
      <c r="AA285" s="565"/>
      <c r="AB285" s="565"/>
      <c r="AC285" s="565"/>
      <c r="AE285" s="296">
        <f t="shared" si="115"/>
        <v>6</v>
      </c>
    </row>
    <row r="286" spans="1:31" s="150" customFormat="1" ht="15" customHeight="1" x14ac:dyDescent="0.25">
      <c r="A286" s="253">
        <v>36</v>
      </c>
      <c r="B286" s="251"/>
      <c r="C286" s="262" t="s">
        <v>309</v>
      </c>
      <c r="D286" s="275" t="s">
        <v>310</v>
      </c>
      <c r="E286" s="250"/>
      <c r="F286" s="248" t="s">
        <v>965</v>
      </c>
      <c r="G286" s="248" t="s">
        <v>924</v>
      </c>
      <c r="H286" s="248" t="s">
        <v>937</v>
      </c>
      <c r="I286" s="248" t="s">
        <v>926</v>
      </c>
      <c r="J286" s="248" t="s">
        <v>986</v>
      </c>
      <c r="K286" s="260" t="s">
        <v>1045</v>
      </c>
      <c r="L286" s="248" t="s">
        <v>937</v>
      </c>
      <c r="M286" s="248" t="s">
        <v>966</v>
      </c>
      <c r="N286" s="248" t="s">
        <v>940</v>
      </c>
      <c r="O286" s="274"/>
      <c r="P286" s="216"/>
      <c r="Q286" s="216"/>
      <c r="R286" s="216"/>
      <c r="S286" s="216"/>
      <c r="T286" s="216">
        <v>6</v>
      </c>
      <c r="U286" s="216"/>
      <c r="V286" s="216">
        <v>6</v>
      </c>
      <c r="W286" s="226">
        <v>6</v>
      </c>
      <c r="X286" s="226">
        <v>6</v>
      </c>
      <c r="Y286" s="566"/>
      <c r="Z286" s="567"/>
      <c r="AA286" s="567"/>
      <c r="AB286" s="567"/>
      <c r="AC286" s="567"/>
      <c r="AE286" s="286"/>
    </row>
    <row r="287" spans="1:31" ht="15" customHeight="1" x14ac:dyDescent="0.25">
      <c r="A287" s="244">
        <v>36</v>
      </c>
      <c r="B287" s="220"/>
      <c r="C287" s="12" t="s">
        <v>311</v>
      </c>
      <c r="D287" s="13" t="s">
        <v>312</v>
      </c>
      <c r="E287" s="220"/>
      <c r="F287" s="220"/>
      <c r="G287" s="220"/>
      <c r="H287" s="220"/>
      <c r="I287" s="220"/>
      <c r="J287" s="220"/>
      <c r="K287" s="220"/>
      <c r="L287" s="220"/>
      <c r="M287" s="220"/>
      <c r="N287" s="220"/>
      <c r="O287" s="14"/>
      <c r="P287" s="105">
        <v>0</v>
      </c>
      <c r="Q287" s="105">
        <v>0</v>
      </c>
      <c r="R287" s="105">
        <v>0</v>
      </c>
      <c r="S287" s="105">
        <v>0</v>
      </c>
      <c r="T287" s="105"/>
      <c r="U287" s="105"/>
      <c r="V287" s="105"/>
      <c r="W287" s="111"/>
      <c r="X287" s="111"/>
      <c r="Y287" s="564"/>
      <c r="Z287" s="565"/>
      <c r="AA287" s="565"/>
      <c r="AB287" s="565"/>
      <c r="AC287" s="565"/>
      <c r="AE287" s="293">
        <f t="shared" si="115"/>
        <v>0</v>
      </c>
    </row>
    <row r="288" spans="1:31" ht="15" customHeight="1" x14ac:dyDescent="0.25">
      <c r="A288" s="244">
        <v>36</v>
      </c>
      <c r="B288" s="220"/>
      <c r="C288" s="243" t="s">
        <v>313</v>
      </c>
      <c r="D288" s="14" t="s">
        <v>314</v>
      </c>
      <c r="E288" s="237"/>
      <c r="F288" s="237"/>
      <c r="G288" s="237"/>
      <c r="H288" s="237"/>
      <c r="I288" s="237"/>
      <c r="J288" s="237"/>
      <c r="K288" s="237"/>
      <c r="L288" s="237"/>
      <c r="M288" s="237"/>
      <c r="N288" s="237"/>
      <c r="O288" s="24"/>
      <c r="P288" s="103">
        <v>0</v>
      </c>
      <c r="Q288" s="103">
        <v>0</v>
      </c>
      <c r="R288" s="105">
        <v>0</v>
      </c>
      <c r="S288" s="103">
        <v>0</v>
      </c>
      <c r="T288" s="103"/>
      <c r="U288" s="103"/>
      <c r="V288" s="103"/>
      <c r="W288" s="385"/>
      <c r="X288" s="385"/>
      <c r="Y288" s="568"/>
      <c r="Z288" s="565"/>
      <c r="AA288" s="565"/>
      <c r="AB288" s="565"/>
      <c r="AC288" s="565"/>
      <c r="AE288" s="293">
        <f t="shared" si="115"/>
        <v>0</v>
      </c>
    </row>
    <row r="289" spans="1:31" ht="15" customHeight="1" x14ac:dyDescent="0.25">
      <c r="A289" s="244">
        <v>36</v>
      </c>
      <c r="B289" s="220"/>
      <c r="C289" s="243" t="s">
        <v>315</v>
      </c>
      <c r="D289" s="14" t="s">
        <v>316</v>
      </c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4"/>
      <c r="P289" s="103">
        <v>10</v>
      </c>
      <c r="Q289" s="103">
        <v>12</v>
      </c>
      <c r="R289" s="105">
        <v>0</v>
      </c>
      <c r="S289" s="103">
        <v>15</v>
      </c>
      <c r="T289" s="103">
        <f>SUM(T290)</f>
        <v>10</v>
      </c>
      <c r="U289" s="103">
        <f t="shared" ref="U289:X289" si="126">SUM(U290)</f>
        <v>0</v>
      </c>
      <c r="V289" s="103">
        <f t="shared" si="126"/>
        <v>9</v>
      </c>
      <c r="W289" s="385">
        <f t="shared" si="126"/>
        <v>10</v>
      </c>
      <c r="X289" s="385">
        <f t="shared" si="126"/>
        <v>10</v>
      </c>
      <c r="Y289" s="568"/>
      <c r="Z289" s="565"/>
      <c r="AA289" s="565"/>
      <c r="AB289" s="565"/>
      <c r="AC289" s="565"/>
      <c r="AE289" s="293">
        <f t="shared" si="115"/>
        <v>-6</v>
      </c>
    </row>
    <row r="290" spans="1:31" s="150" customFormat="1" ht="15" customHeight="1" x14ac:dyDescent="0.25">
      <c r="A290" s="247">
        <v>36</v>
      </c>
      <c r="B290" s="248"/>
      <c r="C290" s="248" t="s">
        <v>315</v>
      </c>
      <c r="D290" s="260" t="s">
        <v>316</v>
      </c>
      <c r="E290" s="260"/>
      <c r="F290" s="248" t="s">
        <v>965</v>
      </c>
      <c r="G290" s="248" t="s">
        <v>924</v>
      </c>
      <c r="H290" s="248" t="s">
        <v>937</v>
      </c>
      <c r="I290" s="248" t="s">
        <v>926</v>
      </c>
      <c r="J290" s="248" t="s">
        <v>964</v>
      </c>
      <c r="K290" s="260" t="s">
        <v>1045</v>
      </c>
      <c r="L290" s="248" t="s">
        <v>937</v>
      </c>
      <c r="M290" s="248" t="s">
        <v>966</v>
      </c>
      <c r="N290" s="248" t="s">
        <v>940</v>
      </c>
      <c r="O290" s="248"/>
      <c r="P290" s="247"/>
      <c r="Q290" s="247"/>
      <c r="R290" s="247"/>
      <c r="S290" s="247"/>
      <c r="T290" s="205">
        <v>10</v>
      </c>
      <c r="U290" s="205"/>
      <c r="V290" s="205">
        <v>9</v>
      </c>
      <c r="W290" s="229">
        <v>10</v>
      </c>
      <c r="X290" s="229">
        <v>10</v>
      </c>
      <c r="Y290" s="569"/>
      <c r="Z290" s="567"/>
      <c r="AA290" s="567"/>
      <c r="AB290" s="567"/>
      <c r="AC290" s="567"/>
      <c r="AE290" s="286"/>
    </row>
    <row r="291" spans="1:31" ht="15" customHeight="1" x14ac:dyDescent="0.25">
      <c r="A291" s="244">
        <v>36</v>
      </c>
      <c r="B291" s="220"/>
      <c r="C291" s="243" t="s">
        <v>317</v>
      </c>
      <c r="D291" s="14" t="s">
        <v>318</v>
      </c>
      <c r="E291" s="243"/>
      <c r="F291" s="243"/>
      <c r="G291" s="243"/>
      <c r="H291" s="243"/>
      <c r="I291" s="243"/>
      <c r="J291" s="243"/>
      <c r="K291" s="243"/>
      <c r="L291" s="243"/>
      <c r="M291" s="243"/>
      <c r="N291" s="243"/>
      <c r="O291" s="2"/>
      <c r="P291" s="105">
        <v>70</v>
      </c>
      <c r="Q291" s="105">
        <v>70</v>
      </c>
      <c r="R291" s="105">
        <v>6</v>
      </c>
      <c r="S291" s="105">
        <v>35</v>
      </c>
      <c r="T291" s="105">
        <f>SUM(T292:T294)</f>
        <v>34</v>
      </c>
      <c r="U291" s="105">
        <f t="shared" ref="U291:X291" si="127">SUM(U292:U294)</f>
        <v>8</v>
      </c>
      <c r="V291" s="105">
        <f t="shared" si="127"/>
        <v>34</v>
      </c>
      <c r="W291" s="111">
        <f t="shared" ref="W291" si="128">SUM(W292:W294)</f>
        <v>34</v>
      </c>
      <c r="X291" s="111">
        <f t="shared" si="127"/>
        <v>34</v>
      </c>
      <c r="Y291" s="564"/>
      <c r="Z291" s="565"/>
      <c r="AA291" s="565"/>
      <c r="AB291" s="565"/>
      <c r="AC291" s="565"/>
      <c r="AE291" s="293">
        <f t="shared" si="115"/>
        <v>-1</v>
      </c>
    </row>
    <row r="292" spans="1:31" s="150" customFormat="1" ht="15" customHeight="1" x14ac:dyDescent="0.25">
      <c r="A292" s="247">
        <v>36</v>
      </c>
      <c r="B292" s="248"/>
      <c r="C292" s="248" t="s">
        <v>317</v>
      </c>
      <c r="D292" s="260" t="s">
        <v>318</v>
      </c>
      <c r="E292" s="258"/>
      <c r="F292" s="248" t="s">
        <v>965</v>
      </c>
      <c r="G292" s="248" t="s">
        <v>924</v>
      </c>
      <c r="H292" s="248" t="s">
        <v>937</v>
      </c>
      <c r="I292" s="248" t="s">
        <v>926</v>
      </c>
      <c r="J292" s="248" t="s">
        <v>964</v>
      </c>
      <c r="K292" s="260" t="s">
        <v>1045</v>
      </c>
      <c r="L292" s="248" t="s">
        <v>937</v>
      </c>
      <c r="M292" s="248" t="s">
        <v>966</v>
      </c>
      <c r="N292" s="248" t="s">
        <v>940</v>
      </c>
      <c r="O292" s="248"/>
      <c r="P292" s="247"/>
      <c r="Q292" s="247"/>
      <c r="R292" s="247"/>
      <c r="S292" s="247"/>
      <c r="T292" s="216">
        <v>12</v>
      </c>
      <c r="U292" s="216">
        <v>2</v>
      </c>
      <c r="V292" s="216">
        <v>10</v>
      </c>
      <c r="W292" s="226">
        <v>10</v>
      </c>
      <c r="X292" s="226">
        <v>10</v>
      </c>
      <c r="Y292" s="566"/>
      <c r="Z292" s="567"/>
      <c r="AA292" s="567"/>
      <c r="AB292" s="567"/>
      <c r="AC292" s="567"/>
      <c r="AE292" s="286"/>
    </row>
    <row r="293" spans="1:31" s="150" customFormat="1" ht="15" customHeight="1" x14ac:dyDescent="0.25">
      <c r="A293" s="247">
        <v>36</v>
      </c>
      <c r="B293" s="248"/>
      <c r="C293" s="248" t="s">
        <v>317</v>
      </c>
      <c r="D293" s="260" t="s">
        <v>318</v>
      </c>
      <c r="E293" s="258"/>
      <c r="F293" s="248" t="s">
        <v>973</v>
      </c>
      <c r="G293" s="248" t="s">
        <v>924</v>
      </c>
      <c r="H293" s="248" t="s">
        <v>974</v>
      </c>
      <c r="I293" s="248" t="s">
        <v>926</v>
      </c>
      <c r="J293" s="248" t="s">
        <v>927</v>
      </c>
      <c r="K293" s="248" t="s">
        <v>975</v>
      </c>
      <c r="L293" s="248" t="s">
        <v>974</v>
      </c>
      <c r="M293" s="248" t="s">
        <v>976</v>
      </c>
      <c r="N293" s="248" t="s">
        <v>995</v>
      </c>
      <c r="O293" s="248"/>
      <c r="P293" s="247"/>
      <c r="Q293" s="247"/>
      <c r="R293" s="247"/>
      <c r="S293" s="247"/>
      <c r="T293" s="216">
        <v>10</v>
      </c>
      <c r="U293" s="216"/>
      <c r="V293" s="216">
        <v>12</v>
      </c>
      <c r="W293" s="226">
        <v>12</v>
      </c>
      <c r="X293" s="226">
        <v>12</v>
      </c>
      <c r="Y293" s="566"/>
      <c r="Z293" s="567"/>
      <c r="AA293" s="567"/>
      <c r="AB293" s="567"/>
      <c r="AC293" s="567"/>
      <c r="AE293" s="286"/>
    </row>
    <row r="294" spans="1:31" s="150" customFormat="1" ht="15" customHeight="1" x14ac:dyDescent="0.25">
      <c r="A294" s="247">
        <v>36</v>
      </c>
      <c r="B294" s="248"/>
      <c r="C294" s="248" t="s">
        <v>317</v>
      </c>
      <c r="D294" s="260" t="s">
        <v>318</v>
      </c>
      <c r="E294" s="258"/>
      <c r="F294" s="248" t="s">
        <v>1038</v>
      </c>
      <c r="G294" s="248" t="s">
        <v>924</v>
      </c>
      <c r="H294" s="248" t="s">
        <v>932</v>
      </c>
      <c r="I294" s="248" t="s">
        <v>926</v>
      </c>
      <c r="J294" s="248" t="s">
        <v>927</v>
      </c>
      <c r="K294" s="248" t="s">
        <v>992</v>
      </c>
      <c r="L294" s="248" t="s">
        <v>932</v>
      </c>
      <c r="M294" s="248" t="s">
        <v>1039</v>
      </c>
      <c r="N294" s="248" t="s">
        <v>1040</v>
      </c>
      <c r="O294" s="248"/>
      <c r="P294" s="247"/>
      <c r="Q294" s="247"/>
      <c r="R294" s="247"/>
      <c r="S294" s="247"/>
      <c r="T294" s="216">
        <v>12</v>
      </c>
      <c r="U294" s="216">
        <v>6</v>
      </c>
      <c r="V294" s="216">
        <v>12</v>
      </c>
      <c r="W294" s="226">
        <v>12</v>
      </c>
      <c r="X294" s="226">
        <v>12</v>
      </c>
      <c r="Y294" s="566"/>
      <c r="Z294" s="567"/>
      <c r="AA294" s="567"/>
      <c r="AB294" s="567"/>
      <c r="AC294" s="567"/>
      <c r="AE294" s="286"/>
    </row>
    <row r="295" spans="1:31" ht="15" customHeight="1" x14ac:dyDescent="0.25">
      <c r="A295" s="244">
        <v>36</v>
      </c>
      <c r="B295" s="220"/>
      <c r="C295" s="243" t="s">
        <v>319</v>
      </c>
      <c r="D295" s="2" t="s">
        <v>320</v>
      </c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O295" s="14"/>
      <c r="P295" s="105">
        <v>0</v>
      </c>
      <c r="Q295" s="105">
        <v>0</v>
      </c>
      <c r="R295" s="105">
        <v>0</v>
      </c>
      <c r="S295" s="105">
        <v>0</v>
      </c>
      <c r="T295" s="105"/>
      <c r="U295" s="105"/>
      <c r="V295" s="105"/>
      <c r="W295" s="111"/>
      <c r="X295" s="111"/>
      <c r="Y295" s="564"/>
      <c r="Z295" s="565"/>
      <c r="AA295" s="565"/>
      <c r="AB295" s="565"/>
      <c r="AC295" s="565"/>
      <c r="AE295" s="293">
        <f t="shared" si="115"/>
        <v>0</v>
      </c>
    </row>
    <row r="296" spans="1:31" ht="15" customHeight="1" x14ac:dyDescent="0.25">
      <c r="A296" s="244">
        <v>36</v>
      </c>
      <c r="B296" s="220"/>
      <c r="C296" s="243" t="s">
        <v>321</v>
      </c>
      <c r="D296" s="14" t="s">
        <v>322</v>
      </c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4"/>
      <c r="P296" s="103">
        <v>0</v>
      </c>
      <c r="Q296" s="103">
        <v>0</v>
      </c>
      <c r="R296" s="105">
        <v>0</v>
      </c>
      <c r="S296" s="103">
        <v>0</v>
      </c>
      <c r="T296" s="103"/>
      <c r="U296" s="103"/>
      <c r="V296" s="103"/>
      <c r="W296" s="385"/>
      <c r="X296" s="385"/>
      <c r="Y296" s="568"/>
      <c r="Z296" s="565"/>
      <c r="AA296" s="565"/>
      <c r="AB296" s="565"/>
      <c r="AC296" s="565"/>
      <c r="AE296" s="293">
        <f t="shared" si="115"/>
        <v>0</v>
      </c>
    </row>
    <row r="297" spans="1:31" ht="15" customHeight="1" x14ac:dyDescent="0.25">
      <c r="A297" s="244">
        <v>36</v>
      </c>
      <c r="B297" s="220"/>
      <c r="C297" s="243" t="s">
        <v>323</v>
      </c>
      <c r="D297" s="14" t="s">
        <v>324</v>
      </c>
      <c r="E297" s="220"/>
      <c r="F297" s="220"/>
      <c r="G297" s="220"/>
      <c r="H297" s="220"/>
      <c r="I297" s="220"/>
      <c r="J297" s="220"/>
      <c r="K297" s="220"/>
      <c r="L297" s="220"/>
      <c r="M297" s="220"/>
      <c r="N297" s="220"/>
      <c r="O297" s="14"/>
      <c r="P297" s="105">
        <v>5</v>
      </c>
      <c r="Q297" s="105">
        <v>12</v>
      </c>
      <c r="R297" s="105">
        <v>0</v>
      </c>
      <c r="S297" s="105">
        <v>0</v>
      </c>
      <c r="T297" s="105"/>
      <c r="U297" s="105"/>
      <c r="V297" s="105"/>
      <c r="W297" s="111"/>
      <c r="X297" s="111"/>
      <c r="Y297" s="564"/>
      <c r="Z297" s="565"/>
      <c r="AA297" s="565"/>
      <c r="AB297" s="565"/>
      <c r="AC297" s="565"/>
      <c r="AE297" s="293">
        <f t="shared" si="115"/>
        <v>0</v>
      </c>
    </row>
    <row r="298" spans="1:31" ht="15" customHeight="1" x14ac:dyDescent="0.25">
      <c r="A298" s="244">
        <v>36</v>
      </c>
      <c r="B298" s="220"/>
      <c r="C298" s="243" t="s">
        <v>325</v>
      </c>
      <c r="D298" s="2" t="s">
        <v>326</v>
      </c>
      <c r="E298" s="243"/>
      <c r="F298" s="243"/>
      <c r="G298" s="243"/>
      <c r="H298" s="243"/>
      <c r="I298" s="243"/>
      <c r="J298" s="243"/>
      <c r="K298" s="243"/>
      <c r="L298" s="243"/>
      <c r="M298" s="243"/>
      <c r="N298" s="243"/>
      <c r="O298" s="2"/>
      <c r="P298" s="105">
        <v>0</v>
      </c>
      <c r="Q298" s="105">
        <v>0</v>
      </c>
      <c r="R298" s="105">
        <v>0</v>
      </c>
      <c r="S298" s="105">
        <v>0</v>
      </c>
      <c r="T298" s="105"/>
      <c r="U298" s="105"/>
      <c r="V298" s="105"/>
      <c r="W298" s="111"/>
      <c r="X298" s="111"/>
      <c r="Y298" s="564"/>
      <c r="Z298" s="565"/>
      <c r="AA298" s="565"/>
      <c r="AB298" s="565"/>
      <c r="AC298" s="565"/>
      <c r="AE298" s="293">
        <f t="shared" si="115"/>
        <v>0</v>
      </c>
    </row>
    <row r="299" spans="1:31" ht="15" customHeight="1" x14ac:dyDescent="0.25">
      <c r="A299" s="244">
        <v>36</v>
      </c>
      <c r="B299" s="220"/>
      <c r="C299" s="243" t="s">
        <v>327</v>
      </c>
      <c r="D299" s="14" t="s">
        <v>328</v>
      </c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2"/>
      <c r="P299" s="105">
        <v>10</v>
      </c>
      <c r="Q299" s="105">
        <v>10</v>
      </c>
      <c r="R299" s="105">
        <v>0</v>
      </c>
      <c r="S299" s="105">
        <v>19</v>
      </c>
      <c r="T299" s="105">
        <f>SUM(T300)</f>
        <v>12</v>
      </c>
      <c r="U299" s="105">
        <f t="shared" ref="U299:X299" si="129">SUM(U300)</f>
        <v>0</v>
      </c>
      <c r="V299" s="105">
        <f t="shared" si="129"/>
        <v>12</v>
      </c>
      <c r="W299" s="111">
        <f t="shared" si="129"/>
        <v>12</v>
      </c>
      <c r="X299" s="111">
        <f t="shared" si="129"/>
        <v>12</v>
      </c>
      <c r="Y299" s="564"/>
      <c r="Z299" s="565"/>
      <c r="AA299" s="565"/>
      <c r="AB299" s="565"/>
      <c r="AC299" s="565"/>
      <c r="AE299" s="293">
        <f t="shared" si="115"/>
        <v>-7</v>
      </c>
    </row>
    <row r="300" spans="1:31" s="150" customFormat="1" ht="15" customHeight="1" x14ac:dyDescent="0.25">
      <c r="A300" s="247">
        <v>36</v>
      </c>
      <c r="B300" s="248"/>
      <c r="C300" s="248" t="s">
        <v>327</v>
      </c>
      <c r="D300" s="260" t="s">
        <v>1054</v>
      </c>
      <c r="E300" s="264"/>
      <c r="F300" s="248" t="s">
        <v>1050</v>
      </c>
      <c r="G300" s="248" t="s">
        <v>924</v>
      </c>
      <c r="H300" s="248" t="s">
        <v>932</v>
      </c>
      <c r="I300" s="248" t="s">
        <v>926</v>
      </c>
      <c r="J300" s="248" t="s">
        <v>927</v>
      </c>
      <c r="K300" s="260" t="s">
        <v>1051</v>
      </c>
      <c r="L300" s="248" t="s">
        <v>932</v>
      </c>
      <c r="M300" s="248" t="s">
        <v>1052</v>
      </c>
      <c r="N300" s="248" t="s">
        <v>1053</v>
      </c>
      <c r="O300" s="248"/>
      <c r="P300" s="247"/>
      <c r="Q300" s="247"/>
      <c r="R300" s="247"/>
      <c r="S300" s="247"/>
      <c r="T300" s="216">
        <v>12</v>
      </c>
      <c r="U300" s="216"/>
      <c r="V300" s="216">
        <v>12</v>
      </c>
      <c r="W300" s="226">
        <v>12</v>
      </c>
      <c r="X300" s="226">
        <v>12</v>
      </c>
      <c r="Y300" s="566"/>
      <c r="Z300" s="567"/>
      <c r="AA300" s="567"/>
      <c r="AB300" s="567"/>
      <c r="AC300" s="567"/>
      <c r="AE300" s="286"/>
    </row>
    <row r="301" spans="1:31" ht="15" customHeight="1" x14ac:dyDescent="0.25">
      <c r="A301" s="244">
        <v>36</v>
      </c>
      <c r="B301" s="220"/>
      <c r="C301" s="243" t="s">
        <v>329</v>
      </c>
      <c r="D301" s="14" t="s">
        <v>330</v>
      </c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2"/>
      <c r="P301" s="105">
        <v>20</v>
      </c>
      <c r="Q301" s="105">
        <v>20</v>
      </c>
      <c r="R301" s="105">
        <v>1</v>
      </c>
      <c r="S301" s="105">
        <v>26</v>
      </c>
      <c r="T301" s="105">
        <f>SUM(T302)</f>
        <v>28</v>
      </c>
      <c r="U301" s="105">
        <f t="shared" ref="U301:X301" si="130">SUM(U302)</f>
        <v>14</v>
      </c>
      <c r="V301" s="300">
        <f t="shared" si="130"/>
        <v>17</v>
      </c>
      <c r="W301" s="111">
        <f t="shared" si="130"/>
        <v>17</v>
      </c>
      <c r="X301" s="111">
        <f t="shared" si="130"/>
        <v>17</v>
      </c>
      <c r="Y301" s="564"/>
      <c r="Z301" s="565"/>
      <c r="AA301" s="565"/>
      <c r="AB301" s="565"/>
      <c r="AC301" s="565"/>
      <c r="AE301" s="293">
        <f t="shared" si="115"/>
        <v>-9</v>
      </c>
    </row>
    <row r="302" spans="1:31" s="150" customFormat="1" ht="15" customHeight="1" x14ac:dyDescent="0.25">
      <c r="A302" s="247">
        <v>36</v>
      </c>
      <c r="B302" s="248"/>
      <c r="C302" s="248" t="s">
        <v>329</v>
      </c>
      <c r="D302" s="260" t="s">
        <v>330</v>
      </c>
      <c r="E302" s="264"/>
      <c r="F302" s="248" t="s">
        <v>969</v>
      </c>
      <c r="G302" s="248" t="s">
        <v>924</v>
      </c>
      <c r="H302" s="248" t="s">
        <v>932</v>
      </c>
      <c r="I302" s="248" t="s">
        <v>926</v>
      </c>
      <c r="J302" s="248" t="s">
        <v>927</v>
      </c>
      <c r="K302" s="248" t="s">
        <v>970</v>
      </c>
      <c r="L302" s="248" t="s">
        <v>932</v>
      </c>
      <c r="M302" s="248" t="s">
        <v>971</v>
      </c>
      <c r="N302" s="248" t="s">
        <v>972</v>
      </c>
      <c r="O302" s="248"/>
      <c r="P302" s="247"/>
      <c r="Q302" s="247"/>
      <c r="R302" s="247"/>
      <c r="S302" s="247"/>
      <c r="T302" s="216">
        <v>28</v>
      </c>
      <c r="U302" s="216">
        <v>14</v>
      </c>
      <c r="V302" s="298">
        <v>17</v>
      </c>
      <c r="W302" s="226">
        <v>17</v>
      </c>
      <c r="X302" s="226">
        <v>17</v>
      </c>
      <c r="Y302" s="566"/>
      <c r="Z302" s="567"/>
      <c r="AA302" s="567"/>
      <c r="AB302" s="567"/>
      <c r="AC302" s="567"/>
      <c r="AE302" s="286"/>
    </row>
    <row r="303" spans="1:31" ht="15" customHeight="1" x14ac:dyDescent="0.25">
      <c r="A303" s="221">
        <v>37</v>
      </c>
      <c r="B303" s="219" t="s">
        <v>331</v>
      </c>
      <c r="C303" s="218"/>
      <c r="D303" s="11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6"/>
      <c r="P303" s="104">
        <f t="shared" ref="P303:Y303" si="131">P304+P306+P307+P308+P310+P311+P312+P315+P316+P318+P319+P322+P324</f>
        <v>340</v>
      </c>
      <c r="Q303" s="104">
        <f t="shared" si="131"/>
        <v>344</v>
      </c>
      <c r="R303" s="104">
        <f t="shared" si="131"/>
        <v>5</v>
      </c>
      <c r="S303" s="104">
        <f t="shared" si="131"/>
        <v>197</v>
      </c>
      <c r="T303" s="104">
        <f>SUM(T304+T308+T312+T316+T322+T324+T319+T318+T315+T311+T310+T307+T306)</f>
        <v>161</v>
      </c>
      <c r="U303" s="104">
        <f t="shared" ref="U303:X303" si="132">SUM(U304+U308+U312+U316+U322+U324+U319+U318+U315+U311+U310+U307+U306)</f>
        <v>0</v>
      </c>
      <c r="V303" s="104">
        <f t="shared" si="132"/>
        <v>144</v>
      </c>
      <c r="W303" s="384">
        <f t="shared" ref="W303" si="133">SUM(W304+W308+W312+W316+W322+W324+W319+W318+W315+W311+W310+W307+W306)</f>
        <v>144</v>
      </c>
      <c r="X303" s="384">
        <f t="shared" si="132"/>
        <v>144</v>
      </c>
      <c r="Y303" s="562">
        <f t="shared" si="131"/>
        <v>0</v>
      </c>
      <c r="Z303" s="563"/>
      <c r="AA303" s="563"/>
      <c r="AB303" s="563"/>
      <c r="AC303" s="563"/>
      <c r="AE303" s="292">
        <f t="shared" si="115"/>
        <v>-53</v>
      </c>
    </row>
    <row r="304" spans="1:31" ht="15" customHeight="1" x14ac:dyDescent="0.25">
      <c r="A304" s="244">
        <v>37</v>
      </c>
      <c r="B304" s="242"/>
      <c r="C304" s="243" t="s">
        <v>332</v>
      </c>
      <c r="D304" s="14" t="s">
        <v>333</v>
      </c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80"/>
      <c r="P304" s="105">
        <v>92</v>
      </c>
      <c r="Q304" s="105">
        <v>92</v>
      </c>
      <c r="R304" s="105">
        <v>0</v>
      </c>
      <c r="S304" s="105">
        <v>55</v>
      </c>
      <c r="T304" s="105">
        <f>SUM(T305)</f>
        <v>30</v>
      </c>
      <c r="U304" s="105">
        <f t="shared" ref="U304:X304" si="134">SUM(U305)</f>
        <v>0</v>
      </c>
      <c r="V304" s="105">
        <f t="shared" si="134"/>
        <v>30</v>
      </c>
      <c r="W304" s="111">
        <f t="shared" si="134"/>
        <v>30</v>
      </c>
      <c r="X304" s="111">
        <f t="shared" si="134"/>
        <v>30</v>
      </c>
      <c r="Y304" s="564"/>
      <c r="Z304" s="565"/>
      <c r="AA304" s="565"/>
      <c r="AB304" s="565"/>
      <c r="AC304" s="565"/>
      <c r="AE304" s="293">
        <f t="shared" si="115"/>
        <v>-25</v>
      </c>
    </row>
    <row r="305" spans="1:31" s="150" customFormat="1" ht="15" customHeight="1" x14ac:dyDescent="0.25">
      <c r="A305" s="247">
        <v>37</v>
      </c>
      <c r="B305" s="248"/>
      <c r="C305" s="248" t="s">
        <v>332</v>
      </c>
      <c r="D305" s="260" t="s">
        <v>1055</v>
      </c>
      <c r="E305" s="245"/>
      <c r="F305" s="248" t="s">
        <v>1008</v>
      </c>
      <c r="G305" s="248" t="s">
        <v>924</v>
      </c>
      <c r="H305" s="248" t="s">
        <v>932</v>
      </c>
      <c r="I305" s="248" t="s">
        <v>926</v>
      </c>
      <c r="J305" s="248" t="s">
        <v>927</v>
      </c>
      <c r="K305" s="260" t="s">
        <v>1009</v>
      </c>
      <c r="L305" s="248" t="s">
        <v>932</v>
      </c>
      <c r="M305" s="248" t="s">
        <v>1010</v>
      </c>
      <c r="N305" s="248" t="s">
        <v>1011</v>
      </c>
      <c r="O305" s="248"/>
      <c r="P305" s="247"/>
      <c r="Q305" s="247"/>
      <c r="R305" s="247"/>
      <c r="S305" s="247"/>
      <c r="T305" s="216">
        <v>30</v>
      </c>
      <c r="U305" s="216"/>
      <c r="V305" s="216">
        <v>30</v>
      </c>
      <c r="W305" s="226">
        <v>30</v>
      </c>
      <c r="X305" s="226">
        <v>30</v>
      </c>
      <c r="Y305" s="566"/>
      <c r="Z305" s="567"/>
      <c r="AA305" s="567"/>
      <c r="AB305" s="567"/>
      <c r="AC305" s="567"/>
      <c r="AE305" s="286"/>
    </row>
    <row r="306" spans="1:31" ht="15" customHeight="1" x14ac:dyDescent="0.25">
      <c r="A306" s="244">
        <v>37</v>
      </c>
      <c r="B306" s="242"/>
      <c r="C306" s="243" t="s">
        <v>334</v>
      </c>
      <c r="D306" s="2" t="s">
        <v>335</v>
      </c>
      <c r="E306" s="242"/>
      <c r="F306" s="242"/>
      <c r="G306" s="242"/>
      <c r="H306" s="242"/>
      <c r="I306" s="242"/>
      <c r="J306" s="242"/>
      <c r="K306" s="242"/>
      <c r="L306" s="242"/>
      <c r="M306" s="242"/>
      <c r="N306" s="242"/>
      <c r="O306" s="18"/>
      <c r="P306" s="105">
        <v>4</v>
      </c>
      <c r="Q306" s="105">
        <v>8</v>
      </c>
      <c r="R306" s="105">
        <v>5</v>
      </c>
      <c r="S306" s="105">
        <v>0</v>
      </c>
      <c r="T306" s="105"/>
      <c r="U306" s="105"/>
      <c r="V306" s="105"/>
      <c r="W306" s="111"/>
      <c r="X306" s="111"/>
      <c r="Y306" s="564"/>
      <c r="Z306" s="565"/>
      <c r="AA306" s="565"/>
      <c r="AB306" s="565"/>
      <c r="AC306" s="565"/>
      <c r="AE306" s="293">
        <f t="shared" si="115"/>
        <v>0</v>
      </c>
    </row>
    <row r="307" spans="1:31" ht="15" customHeight="1" x14ac:dyDescent="0.25">
      <c r="A307" s="244">
        <v>37</v>
      </c>
      <c r="B307" s="220"/>
      <c r="C307" s="243" t="s">
        <v>336</v>
      </c>
      <c r="D307" s="14" t="s">
        <v>337</v>
      </c>
      <c r="E307" s="243"/>
      <c r="F307" s="243"/>
      <c r="G307" s="243"/>
      <c r="H307" s="243"/>
      <c r="I307" s="243"/>
      <c r="J307" s="243"/>
      <c r="K307" s="243"/>
      <c r="L307" s="243"/>
      <c r="M307" s="243"/>
      <c r="N307" s="243"/>
      <c r="O307" s="2"/>
      <c r="P307" s="105">
        <v>18</v>
      </c>
      <c r="Q307" s="105">
        <v>18</v>
      </c>
      <c r="R307" s="105">
        <v>0</v>
      </c>
      <c r="S307" s="105">
        <v>0</v>
      </c>
      <c r="T307" s="105"/>
      <c r="U307" s="105"/>
      <c r="V307" s="105"/>
      <c r="W307" s="111"/>
      <c r="X307" s="111"/>
      <c r="Y307" s="564"/>
      <c r="Z307" s="565"/>
      <c r="AA307" s="565"/>
      <c r="AB307" s="565"/>
      <c r="AC307" s="565"/>
      <c r="AE307" s="293">
        <f t="shared" si="115"/>
        <v>0</v>
      </c>
    </row>
    <row r="308" spans="1:31" ht="15" customHeight="1" x14ac:dyDescent="0.25">
      <c r="A308" s="244">
        <v>37</v>
      </c>
      <c r="B308" s="220"/>
      <c r="C308" s="243" t="s">
        <v>338</v>
      </c>
      <c r="D308" s="14" t="s">
        <v>339</v>
      </c>
      <c r="E308" s="243"/>
      <c r="F308" s="243"/>
      <c r="G308" s="243"/>
      <c r="H308" s="243"/>
      <c r="I308" s="243"/>
      <c r="J308" s="243"/>
      <c r="K308" s="243"/>
      <c r="L308" s="243"/>
      <c r="M308" s="243"/>
      <c r="N308" s="243"/>
      <c r="O308" s="2"/>
      <c r="P308" s="105">
        <v>80</v>
      </c>
      <c r="Q308" s="105">
        <v>80</v>
      </c>
      <c r="R308" s="105">
        <v>0</v>
      </c>
      <c r="S308" s="105">
        <v>55</v>
      </c>
      <c r="T308" s="105">
        <f>SUM(T309)</f>
        <v>30</v>
      </c>
      <c r="U308" s="105">
        <f t="shared" ref="U308:X308" si="135">SUM(U309)</f>
        <v>0</v>
      </c>
      <c r="V308" s="105">
        <f t="shared" si="135"/>
        <v>30</v>
      </c>
      <c r="W308" s="111">
        <f t="shared" si="135"/>
        <v>30</v>
      </c>
      <c r="X308" s="111">
        <f t="shared" si="135"/>
        <v>30</v>
      </c>
      <c r="Y308" s="564"/>
      <c r="Z308" s="565"/>
      <c r="AA308" s="565"/>
      <c r="AB308" s="565"/>
      <c r="AC308" s="565"/>
      <c r="AE308" s="293">
        <f t="shared" si="115"/>
        <v>-25</v>
      </c>
    </row>
    <row r="309" spans="1:31" s="150" customFormat="1" ht="15" customHeight="1" x14ac:dyDescent="0.25">
      <c r="A309" s="247">
        <v>37</v>
      </c>
      <c r="B309" s="248"/>
      <c r="C309" s="248" t="s">
        <v>338</v>
      </c>
      <c r="D309" s="260" t="s">
        <v>1056</v>
      </c>
      <c r="E309" s="258"/>
      <c r="F309" s="248" t="s">
        <v>1008</v>
      </c>
      <c r="G309" s="248" t="s">
        <v>924</v>
      </c>
      <c r="H309" s="248" t="s">
        <v>932</v>
      </c>
      <c r="I309" s="248" t="s">
        <v>926</v>
      </c>
      <c r="J309" s="248"/>
      <c r="K309" s="260" t="s">
        <v>1009</v>
      </c>
      <c r="L309" s="248" t="s">
        <v>932</v>
      </c>
      <c r="M309" s="248" t="s">
        <v>1010</v>
      </c>
      <c r="N309" s="248" t="s">
        <v>1011</v>
      </c>
      <c r="O309" s="248"/>
      <c r="P309" s="247"/>
      <c r="Q309" s="247"/>
      <c r="R309" s="247"/>
      <c r="S309" s="247"/>
      <c r="T309" s="216">
        <v>30</v>
      </c>
      <c r="U309" s="216"/>
      <c r="V309" s="216">
        <v>30</v>
      </c>
      <c r="W309" s="226">
        <v>30</v>
      </c>
      <c r="X309" s="226">
        <v>30</v>
      </c>
      <c r="Y309" s="566"/>
      <c r="Z309" s="567"/>
      <c r="AA309" s="567"/>
      <c r="AB309" s="567"/>
      <c r="AC309" s="567"/>
      <c r="AE309" s="286"/>
    </row>
    <row r="310" spans="1:31" ht="15" customHeight="1" x14ac:dyDescent="0.25">
      <c r="A310" s="244">
        <v>37</v>
      </c>
      <c r="B310" s="220"/>
      <c r="C310" s="243" t="s">
        <v>340</v>
      </c>
      <c r="D310" s="2" t="s">
        <v>341</v>
      </c>
      <c r="E310" s="243"/>
      <c r="F310" s="243"/>
      <c r="G310" s="243"/>
      <c r="H310" s="243"/>
      <c r="I310" s="243"/>
      <c r="J310" s="243"/>
      <c r="K310" s="243"/>
      <c r="L310" s="243"/>
      <c r="M310" s="243"/>
      <c r="N310" s="243"/>
      <c r="O310" s="2"/>
      <c r="P310" s="105">
        <v>17</v>
      </c>
      <c r="Q310" s="105">
        <v>17</v>
      </c>
      <c r="R310" s="105">
        <v>0</v>
      </c>
      <c r="S310" s="105">
        <v>0</v>
      </c>
      <c r="T310" s="105"/>
      <c r="U310" s="105"/>
      <c r="V310" s="105"/>
      <c r="W310" s="111"/>
      <c r="X310" s="111"/>
      <c r="Y310" s="564"/>
      <c r="Z310" s="565"/>
      <c r="AA310" s="565"/>
      <c r="AB310" s="565"/>
      <c r="AC310" s="565"/>
      <c r="AE310" s="293">
        <f t="shared" si="115"/>
        <v>0</v>
      </c>
    </row>
    <row r="311" spans="1:31" ht="15" customHeight="1" x14ac:dyDescent="0.25">
      <c r="A311" s="244">
        <v>37</v>
      </c>
      <c r="B311" s="220"/>
      <c r="C311" s="243" t="s">
        <v>342</v>
      </c>
      <c r="D311" s="2" t="s">
        <v>343</v>
      </c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4"/>
      <c r="P311" s="105">
        <v>4</v>
      </c>
      <c r="Q311" s="105">
        <v>4</v>
      </c>
      <c r="R311" s="105">
        <v>0</v>
      </c>
      <c r="S311" s="105">
        <v>0</v>
      </c>
      <c r="T311" s="105"/>
      <c r="U311" s="105"/>
      <c r="V311" s="105"/>
      <c r="W311" s="111"/>
      <c r="X311" s="111"/>
      <c r="Y311" s="564"/>
      <c r="Z311" s="565"/>
      <c r="AA311" s="565"/>
      <c r="AB311" s="565"/>
      <c r="AC311" s="565"/>
      <c r="AE311" s="293">
        <f t="shared" si="115"/>
        <v>0</v>
      </c>
    </row>
    <row r="312" spans="1:31" ht="15" customHeight="1" x14ac:dyDescent="0.25">
      <c r="A312" s="244">
        <v>37</v>
      </c>
      <c r="B312" s="220"/>
      <c r="C312" s="243" t="s">
        <v>344</v>
      </c>
      <c r="D312" s="14" t="s">
        <v>345</v>
      </c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4"/>
      <c r="P312" s="105">
        <v>123</v>
      </c>
      <c r="Q312" s="105">
        <v>123</v>
      </c>
      <c r="R312" s="105">
        <v>0</v>
      </c>
      <c r="S312" s="105">
        <v>40</v>
      </c>
      <c r="T312" s="105">
        <f>SUM(T313:T314)</f>
        <v>47</v>
      </c>
      <c r="U312" s="105">
        <f t="shared" ref="U312:X312" si="136">SUM(U313:U314)</f>
        <v>0</v>
      </c>
      <c r="V312" s="105">
        <f t="shared" si="136"/>
        <v>42</v>
      </c>
      <c r="W312" s="111">
        <f t="shared" ref="W312" si="137">SUM(W313:W314)</f>
        <v>42</v>
      </c>
      <c r="X312" s="111">
        <f t="shared" si="136"/>
        <v>42</v>
      </c>
      <c r="Y312" s="564"/>
      <c r="Z312" s="565"/>
      <c r="AA312" s="565"/>
      <c r="AB312" s="565"/>
      <c r="AC312" s="565"/>
      <c r="AE312" s="296">
        <f t="shared" si="115"/>
        <v>2</v>
      </c>
    </row>
    <row r="313" spans="1:31" s="150" customFormat="1" ht="15" customHeight="1" x14ac:dyDescent="0.25">
      <c r="A313" s="247">
        <v>37</v>
      </c>
      <c r="B313" s="248"/>
      <c r="C313" s="248" t="s">
        <v>344</v>
      </c>
      <c r="D313" s="260" t="s">
        <v>1057</v>
      </c>
      <c r="E313" s="269"/>
      <c r="F313" s="248" t="s">
        <v>996</v>
      </c>
      <c r="G313" s="248" t="s">
        <v>924</v>
      </c>
      <c r="H313" s="248" t="s">
        <v>925</v>
      </c>
      <c r="I313" s="248" t="s">
        <v>926</v>
      </c>
      <c r="J313" s="248" t="s">
        <v>927</v>
      </c>
      <c r="K313" s="248" t="s">
        <v>997</v>
      </c>
      <c r="L313" s="248" t="s">
        <v>998</v>
      </c>
      <c r="M313" s="248" t="s">
        <v>999</v>
      </c>
      <c r="N313" s="248" t="s">
        <v>1000</v>
      </c>
      <c r="O313" s="248"/>
      <c r="P313" s="247"/>
      <c r="Q313" s="247"/>
      <c r="R313" s="247"/>
      <c r="S313" s="247"/>
      <c r="T313" s="216">
        <v>17</v>
      </c>
      <c r="U313" s="216"/>
      <c r="V313" s="216">
        <v>12</v>
      </c>
      <c r="W313" s="226">
        <v>12</v>
      </c>
      <c r="X313" s="226">
        <v>12</v>
      </c>
      <c r="Y313" s="566"/>
      <c r="Z313" s="567"/>
      <c r="AA313" s="567"/>
      <c r="AB313" s="567"/>
      <c r="AC313" s="567"/>
      <c r="AE313" s="286"/>
    </row>
    <row r="314" spans="1:31" s="150" customFormat="1" ht="15" customHeight="1" x14ac:dyDescent="0.25">
      <c r="A314" s="247">
        <v>37</v>
      </c>
      <c r="B314" s="248"/>
      <c r="C314" s="248" t="s">
        <v>344</v>
      </c>
      <c r="D314" s="260" t="s">
        <v>1057</v>
      </c>
      <c r="E314" s="269"/>
      <c r="F314" s="248" t="s">
        <v>1008</v>
      </c>
      <c r="G314" s="248" t="s">
        <v>924</v>
      </c>
      <c r="H314" s="248" t="s">
        <v>932</v>
      </c>
      <c r="I314" s="248" t="s">
        <v>926</v>
      </c>
      <c r="J314" s="248" t="s">
        <v>927</v>
      </c>
      <c r="K314" s="260" t="s">
        <v>1009</v>
      </c>
      <c r="L314" s="248" t="s">
        <v>932</v>
      </c>
      <c r="M314" s="248" t="s">
        <v>1010</v>
      </c>
      <c r="N314" s="248" t="s">
        <v>1011</v>
      </c>
      <c r="O314" s="248"/>
      <c r="P314" s="247"/>
      <c r="Q314" s="247"/>
      <c r="R314" s="247"/>
      <c r="S314" s="247"/>
      <c r="T314" s="216">
        <v>30</v>
      </c>
      <c r="U314" s="216"/>
      <c r="V314" s="216">
        <v>30</v>
      </c>
      <c r="W314" s="226">
        <v>30</v>
      </c>
      <c r="X314" s="226">
        <v>30</v>
      </c>
      <c r="Y314" s="566"/>
      <c r="Z314" s="567"/>
      <c r="AA314" s="567"/>
      <c r="AB314" s="567"/>
      <c r="AC314" s="567"/>
      <c r="AE314" s="286"/>
    </row>
    <row r="315" spans="1:31" ht="15" customHeight="1" x14ac:dyDescent="0.25">
      <c r="A315" s="244">
        <v>37</v>
      </c>
      <c r="B315" s="220"/>
      <c r="C315" s="151" t="s">
        <v>346</v>
      </c>
      <c r="D315" s="34" t="s">
        <v>347</v>
      </c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  <c r="O315" s="2"/>
      <c r="P315" s="105">
        <v>0</v>
      </c>
      <c r="Q315" s="105">
        <v>0</v>
      </c>
      <c r="R315" s="105">
        <v>0</v>
      </c>
      <c r="S315" s="105">
        <v>0</v>
      </c>
      <c r="T315" s="105"/>
      <c r="U315" s="105"/>
      <c r="V315" s="105"/>
      <c r="W315" s="111"/>
      <c r="X315" s="111"/>
      <c r="Y315" s="564"/>
      <c r="Z315" s="565"/>
      <c r="AA315" s="565"/>
      <c r="AB315" s="565"/>
      <c r="AC315" s="565"/>
      <c r="AE315" s="293">
        <f t="shared" si="115"/>
        <v>0</v>
      </c>
    </row>
    <row r="316" spans="1:31" ht="15" customHeight="1" x14ac:dyDescent="0.25">
      <c r="A316" s="244">
        <v>37</v>
      </c>
      <c r="B316" s="220"/>
      <c r="C316" s="243" t="s">
        <v>348</v>
      </c>
      <c r="D316" s="2" t="s">
        <v>349</v>
      </c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2"/>
      <c r="P316" s="105">
        <v>0</v>
      </c>
      <c r="Q316" s="105">
        <v>0</v>
      </c>
      <c r="R316" s="105">
        <v>0</v>
      </c>
      <c r="S316" s="105">
        <v>30</v>
      </c>
      <c r="T316" s="105">
        <f>SUM(T317)</f>
        <v>30</v>
      </c>
      <c r="U316" s="105">
        <f t="shared" ref="U316:X316" si="138">SUM(U317)</f>
        <v>0</v>
      </c>
      <c r="V316" s="105">
        <f t="shared" si="138"/>
        <v>25</v>
      </c>
      <c r="W316" s="111">
        <f t="shared" si="138"/>
        <v>25</v>
      </c>
      <c r="X316" s="111">
        <f t="shared" si="138"/>
        <v>25</v>
      </c>
      <c r="Y316" s="564"/>
      <c r="Z316" s="565"/>
      <c r="AA316" s="565"/>
      <c r="AB316" s="565"/>
      <c r="AC316" s="565"/>
      <c r="AE316" s="293">
        <f t="shared" si="115"/>
        <v>-5</v>
      </c>
    </row>
    <row r="317" spans="1:31" s="150" customFormat="1" ht="15" customHeight="1" x14ac:dyDescent="0.25">
      <c r="A317" s="247">
        <v>37</v>
      </c>
      <c r="B317" s="248"/>
      <c r="C317" s="248" t="s">
        <v>348</v>
      </c>
      <c r="D317" s="260" t="s">
        <v>349</v>
      </c>
      <c r="E317" s="266"/>
      <c r="F317" s="248" t="s">
        <v>1008</v>
      </c>
      <c r="G317" s="248" t="s">
        <v>924</v>
      </c>
      <c r="H317" s="248" t="s">
        <v>932</v>
      </c>
      <c r="I317" s="248" t="s">
        <v>926</v>
      </c>
      <c r="J317" s="248"/>
      <c r="K317" s="260" t="s">
        <v>1009</v>
      </c>
      <c r="L317" s="248" t="s">
        <v>932</v>
      </c>
      <c r="M317" s="248" t="s">
        <v>1010</v>
      </c>
      <c r="N317" s="248" t="s">
        <v>1011</v>
      </c>
      <c r="O317" s="248"/>
      <c r="P317" s="247"/>
      <c r="Q317" s="247"/>
      <c r="R317" s="247"/>
      <c r="S317" s="247"/>
      <c r="T317" s="216">
        <v>30</v>
      </c>
      <c r="U317" s="216"/>
      <c r="V317" s="216">
        <v>25</v>
      </c>
      <c r="W317" s="226">
        <v>25</v>
      </c>
      <c r="X317" s="226">
        <v>25</v>
      </c>
      <c r="Y317" s="566"/>
      <c r="Z317" s="567"/>
      <c r="AA317" s="567"/>
      <c r="AB317" s="567"/>
      <c r="AC317" s="567"/>
      <c r="AE317" s="286"/>
    </row>
    <row r="318" spans="1:31" ht="15" customHeight="1" x14ac:dyDescent="0.25">
      <c r="A318" s="3">
        <v>37</v>
      </c>
      <c r="B318" s="243"/>
      <c r="C318" s="144" t="s">
        <v>350</v>
      </c>
      <c r="D318" s="2" t="s">
        <v>351</v>
      </c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4"/>
      <c r="P318" s="103">
        <v>0</v>
      </c>
      <c r="Q318" s="103">
        <v>0</v>
      </c>
      <c r="R318" s="105">
        <v>0</v>
      </c>
      <c r="S318" s="103">
        <v>0</v>
      </c>
      <c r="T318" s="103"/>
      <c r="U318" s="103"/>
      <c r="V318" s="103"/>
      <c r="W318" s="385"/>
      <c r="X318" s="385"/>
      <c r="Y318" s="568"/>
      <c r="Z318" s="565"/>
      <c r="AA318" s="565"/>
      <c r="AB318" s="565"/>
      <c r="AC318" s="565"/>
      <c r="AE318" s="293">
        <f t="shared" si="115"/>
        <v>0</v>
      </c>
    </row>
    <row r="319" spans="1:31" ht="15" customHeight="1" x14ac:dyDescent="0.25">
      <c r="A319" s="238">
        <v>37</v>
      </c>
      <c r="B319" s="243"/>
      <c r="C319" s="243" t="s">
        <v>740</v>
      </c>
      <c r="D319" s="2" t="s">
        <v>739</v>
      </c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3"/>
      <c r="P319" s="105">
        <f>P320+P321</f>
        <v>0</v>
      </c>
      <c r="Q319" s="105">
        <f>Q320+Q321</f>
        <v>0</v>
      </c>
      <c r="R319" s="105">
        <f t="shared" ref="R319:Y319" si="139">R320+R321</f>
        <v>0</v>
      </c>
      <c r="S319" s="105">
        <f t="shared" si="139"/>
        <v>0</v>
      </c>
      <c r="T319" s="105">
        <f t="shared" si="139"/>
        <v>0</v>
      </c>
      <c r="U319" s="105">
        <f t="shared" si="139"/>
        <v>0</v>
      </c>
      <c r="V319" s="105">
        <f t="shared" si="139"/>
        <v>0</v>
      </c>
      <c r="W319" s="111">
        <f t="shared" ref="W319" si="140">W320+W321</f>
        <v>0</v>
      </c>
      <c r="X319" s="111">
        <f t="shared" si="139"/>
        <v>0</v>
      </c>
      <c r="Y319" s="564">
        <f t="shared" si="139"/>
        <v>0</v>
      </c>
      <c r="Z319" s="565"/>
      <c r="AA319" s="565"/>
      <c r="AB319" s="565"/>
      <c r="AC319" s="565"/>
      <c r="AE319" s="293">
        <f t="shared" si="115"/>
        <v>0</v>
      </c>
    </row>
    <row r="320" spans="1:31" ht="15" customHeight="1" x14ac:dyDescent="0.25">
      <c r="A320" s="163">
        <v>37</v>
      </c>
      <c r="B320" s="233"/>
      <c r="C320" s="37" t="s">
        <v>352</v>
      </c>
      <c r="D320" s="38" t="s">
        <v>353</v>
      </c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6"/>
      <c r="P320" s="106">
        <v>0</v>
      </c>
      <c r="Q320" s="106">
        <v>0</v>
      </c>
      <c r="R320" s="106">
        <v>0</v>
      </c>
      <c r="S320" s="106">
        <v>0</v>
      </c>
      <c r="T320" s="106"/>
      <c r="U320" s="106"/>
      <c r="V320" s="106"/>
      <c r="W320" s="106"/>
      <c r="X320" s="106"/>
      <c r="Y320" s="572"/>
      <c r="Z320" s="573"/>
      <c r="AA320" s="573"/>
      <c r="AB320" s="573"/>
      <c r="AC320" s="573"/>
      <c r="AE320" s="294">
        <f t="shared" si="115"/>
        <v>0</v>
      </c>
    </row>
    <row r="321" spans="1:31" ht="15" customHeight="1" x14ac:dyDescent="0.25">
      <c r="A321" s="163">
        <v>37</v>
      </c>
      <c r="B321" s="233"/>
      <c r="C321" s="233" t="s">
        <v>354</v>
      </c>
      <c r="D321" s="17" t="s">
        <v>355</v>
      </c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8"/>
      <c r="P321" s="110">
        <v>0</v>
      </c>
      <c r="Q321" s="110">
        <v>0</v>
      </c>
      <c r="R321" s="110">
        <v>0</v>
      </c>
      <c r="S321" s="110">
        <v>0</v>
      </c>
      <c r="T321" s="110"/>
      <c r="U321" s="110"/>
      <c r="V321" s="110"/>
      <c r="W321" s="110"/>
      <c r="X321" s="110"/>
      <c r="Y321" s="574"/>
      <c r="Z321" s="573"/>
      <c r="AA321" s="573"/>
      <c r="AB321" s="573"/>
      <c r="AC321" s="573"/>
      <c r="AE321" s="294">
        <f t="shared" si="115"/>
        <v>0</v>
      </c>
    </row>
    <row r="322" spans="1:31" ht="15" customHeight="1" x14ac:dyDescent="0.25">
      <c r="A322" s="244">
        <v>37</v>
      </c>
      <c r="B322" s="220"/>
      <c r="C322" s="243" t="s">
        <v>356</v>
      </c>
      <c r="D322" s="14" t="s">
        <v>357</v>
      </c>
      <c r="E322" s="242"/>
      <c r="F322" s="242"/>
      <c r="G322" s="242"/>
      <c r="H322" s="242"/>
      <c r="I322" s="242"/>
      <c r="J322" s="242"/>
      <c r="K322" s="242"/>
      <c r="L322" s="242"/>
      <c r="M322" s="242"/>
      <c r="N322" s="242"/>
      <c r="O322" s="18"/>
      <c r="P322" s="105">
        <v>2</v>
      </c>
      <c r="Q322" s="105">
        <v>2</v>
      </c>
      <c r="R322" s="105">
        <v>0</v>
      </c>
      <c r="S322" s="105">
        <v>17</v>
      </c>
      <c r="T322" s="105">
        <f>SUM(T323)</f>
        <v>24</v>
      </c>
      <c r="U322" s="105">
        <f t="shared" ref="U322:X322" si="141">SUM(U323)</f>
        <v>0</v>
      </c>
      <c r="V322" s="300">
        <f t="shared" si="141"/>
        <v>17</v>
      </c>
      <c r="W322" s="111">
        <f t="shared" si="141"/>
        <v>17</v>
      </c>
      <c r="X322" s="111">
        <f t="shared" si="141"/>
        <v>17</v>
      </c>
      <c r="Y322" s="564"/>
      <c r="Z322" s="565"/>
      <c r="AA322" s="565"/>
      <c r="AB322" s="565"/>
      <c r="AC322" s="565"/>
      <c r="AE322" s="293">
        <f t="shared" si="115"/>
        <v>0</v>
      </c>
    </row>
    <row r="323" spans="1:31" s="150" customFormat="1" ht="15" customHeight="1" x14ac:dyDescent="0.25">
      <c r="A323" s="247">
        <v>37</v>
      </c>
      <c r="B323" s="248"/>
      <c r="C323" s="248" t="s">
        <v>356</v>
      </c>
      <c r="D323" s="260" t="s">
        <v>1058</v>
      </c>
      <c r="E323" s="263"/>
      <c r="F323" s="248" t="s">
        <v>969</v>
      </c>
      <c r="G323" s="248" t="s">
        <v>924</v>
      </c>
      <c r="H323" s="248" t="s">
        <v>932</v>
      </c>
      <c r="I323" s="248" t="s">
        <v>926</v>
      </c>
      <c r="J323" s="248" t="s">
        <v>927</v>
      </c>
      <c r="K323" s="248" t="s">
        <v>970</v>
      </c>
      <c r="L323" s="248" t="s">
        <v>932</v>
      </c>
      <c r="M323" s="248" t="s">
        <v>971</v>
      </c>
      <c r="N323" s="248" t="s">
        <v>972</v>
      </c>
      <c r="O323" s="248"/>
      <c r="P323" s="247"/>
      <c r="Q323" s="247"/>
      <c r="R323" s="247"/>
      <c r="S323" s="247"/>
      <c r="T323" s="216">
        <v>24</v>
      </c>
      <c r="U323" s="216"/>
      <c r="V323" s="298">
        <v>17</v>
      </c>
      <c r="W323" s="226">
        <v>17</v>
      </c>
      <c r="X323" s="226">
        <v>17</v>
      </c>
      <c r="Y323" s="566"/>
      <c r="Z323" s="567"/>
      <c r="AA323" s="567"/>
      <c r="AB323" s="567"/>
      <c r="AC323" s="567"/>
      <c r="AE323" s="286"/>
    </row>
    <row r="324" spans="1:31" ht="15" customHeight="1" x14ac:dyDescent="0.25">
      <c r="A324" s="244">
        <v>37</v>
      </c>
      <c r="B324" s="220"/>
      <c r="C324" s="243" t="s">
        <v>358</v>
      </c>
      <c r="D324" s="14" t="s">
        <v>359</v>
      </c>
      <c r="E324" s="243"/>
      <c r="F324" s="243"/>
      <c r="G324" s="243"/>
      <c r="H324" s="243"/>
      <c r="I324" s="243"/>
      <c r="J324" s="243"/>
      <c r="K324" s="243"/>
      <c r="L324" s="243"/>
      <c r="M324" s="243"/>
      <c r="N324" s="243"/>
      <c r="O324" s="2"/>
      <c r="P324" s="105">
        <v>0</v>
      </c>
      <c r="Q324" s="105">
        <v>0</v>
      </c>
      <c r="R324" s="105">
        <v>0</v>
      </c>
      <c r="S324" s="105">
        <v>0</v>
      </c>
      <c r="T324" s="105"/>
      <c r="U324" s="105"/>
      <c r="V324" s="105"/>
      <c r="W324" s="111"/>
      <c r="X324" s="111"/>
      <c r="Y324" s="564"/>
      <c r="Z324" s="565"/>
      <c r="AA324" s="565"/>
      <c r="AB324" s="565"/>
      <c r="AC324" s="565"/>
      <c r="AE324" s="293">
        <f t="shared" si="115"/>
        <v>0</v>
      </c>
    </row>
    <row r="325" spans="1:31" ht="15" customHeight="1" x14ac:dyDescent="0.25">
      <c r="A325" s="221">
        <v>39</v>
      </c>
      <c r="B325" s="219" t="s">
        <v>360</v>
      </c>
      <c r="C325" s="218"/>
      <c r="D325" s="11"/>
      <c r="E325" s="218"/>
      <c r="F325" s="218"/>
      <c r="G325" s="218"/>
      <c r="H325" s="218"/>
      <c r="I325" s="218"/>
      <c r="J325" s="218"/>
      <c r="K325" s="218"/>
      <c r="L325" s="218"/>
      <c r="M325" s="218"/>
      <c r="N325" s="218"/>
      <c r="O325" s="10"/>
      <c r="P325" s="104">
        <f t="shared" ref="P325:Y325" si="142">P326+P327+P341+P342+P343+P344+P345</f>
        <v>76</v>
      </c>
      <c r="Q325" s="104">
        <f t="shared" si="142"/>
        <v>50</v>
      </c>
      <c r="R325" s="104">
        <f t="shared" si="142"/>
        <v>11</v>
      </c>
      <c r="S325" s="104">
        <f t="shared" si="142"/>
        <v>58</v>
      </c>
      <c r="T325" s="104">
        <f t="shared" si="142"/>
        <v>89</v>
      </c>
      <c r="U325" s="104">
        <f t="shared" si="142"/>
        <v>0</v>
      </c>
      <c r="V325" s="104">
        <f t="shared" si="142"/>
        <v>68</v>
      </c>
      <c r="W325" s="384">
        <f t="shared" ref="W325" si="143">W326+W327+W341+W342+W343+W344+W345</f>
        <v>61</v>
      </c>
      <c r="X325" s="384">
        <f t="shared" si="142"/>
        <v>61</v>
      </c>
      <c r="Y325" s="562">
        <f t="shared" si="142"/>
        <v>0</v>
      </c>
      <c r="Z325" s="563"/>
      <c r="AA325" s="563"/>
      <c r="AB325" s="563"/>
      <c r="AC325" s="563"/>
      <c r="AE325" s="295">
        <f t="shared" si="115"/>
        <v>10</v>
      </c>
    </row>
    <row r="326" spans="1:31" ht="15" customHeight="1" x14ac:dyDescent="0.25">
      <c r="A326" s="244">
        <v>39</v>
      </c>
      <c r="B326" s="242"/>
      <c r="C326" s="35" t="s">
        <v>361</v>
      </c>
      <c r="D326" s="18" t="s">
        <v>362</v>
      </c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4"/>
      <c r="P326" s="105">
        <v>8</v>
      </c>
      <c r="Q326" s="105">
        <v>8</v>
      </c>
      <c r="R326" s="105">
        <v>0</v>
      </c>
      <c r="S326" s="105">
        <v>0</v>
      </c>
      <c r="T326" s="105"/>
      <c r="U326" s="105"/>
      <c r="V326" s="105"/>
      <c r="W326" s="111"/>
      <c r="X326" s="111"/>
      <c r="Y326" s="564"/>
      <c r="Z326" s="565"/>
      <c r="AA326" s="565"/>
      <c r="AB326" s="565"/>
      <c r="AC326" s="565"/>
      <c r="AE326" s="293">
        <f t="shared" si="115"/>
        <v>0</v>
      </c>
    </row>
    <row r="327" spans="1:31" ht="15" customHeight="1" x14ac:dyDescent="0.25">
      <c r="A327" s="244">
        <v>39</v>
      </c>
      <c r="B327" s="173"/>
      <c r="C327" s="243" t="s">
        <v>363</v>
      </c>
      <c r="D327" s="14" t="s">
        <v>364</v>
      </c>
      <c r="E327" s="243"/>
      <c r="F327" s="243"/>
      <c r="G327" s="243"/>
      <c r="H327" s="243"/>
      <c r="I327" s="243"/>
      <c r="J327" s="243"/>
      <c r="K327" s="243"/>
      <c r="L327" s="243"/>
      <c r="M327" s="243"/>
      <c r="N327" s="243"/>
      <c r="O327" s="2"/>
      <c r="P327" s="105">
        <f t="shared" ref="P327:Y327" si="144">P328+P331+P333+P334+P336+P337+P338+P339+P340</f>
        <v>0</v>
      </c>
      <c r="Q327" s="105">
        <f t="shared" si="144"/>
        <v>0</v>
      </c>
      <c r="R327" s="105">
        <f t="shared" si="144"/>
        <v>0</v>
      </c>
      <c r="S327" s="105">
        <f t="shared" si="144"/>
        <v>34</v>
      </c>
      <c r="T327" s="105">
        <f>SUM(T328+T331+T333+T334+T336+T337+T338+T339+T340)</f>
        <v>67</v>
      </c>
      <c r="U327" s="105">
        <f t="shared" ref="U327:X327" si="145">SUM(U328+U331+U333+U334+U336+U337+U338+U339+U340)</f>
        <v>0</v>
      </c>
      <c r="V327" s="105">
        <f t="shared" si="145"/>
        <v>58</v>
      </c>
      <c r="W327" s="111">
        <f t="shared" ref="W327" si="146">SUM(W328+W331+W333+W334+W336+W337+W338+W339+W340)</f>
        <v>51</v>
      </c>
      <c r="X327" s="111">
        <f t="shared" si="145"/>
        <v>51</v>
      </c>
      <c r="Y327" s="564">
        <f t="shared" si="144"/>
        <v>0</v>
      </c>
      <c r="Z327" s="565"/>
      <c r="AA327" s="565"/>
      <c r="AB327" s="565"/>
      <c r="AC327" s="565"/>
      <c r="AE327" s="296">
        <f t="shared" si="115"/>
        <v>24</v>
      </c>
    </row>
    <row r="328" spans="1:31" ht="15" customHeight="1" x14ac:dyDescent="0.25">
      <c r="A328" s="232">
        <v>39</v>
      </c>
      <c r="B328" s="39"/>
      <c r="C328" s="233" t="s">
        <v>831</v>
      </c>
      <c r="D328" s="17" t="s">
        <v>365</v>
      </c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6"/>
      <c r="P328" s="106">
        <v>0</v>
      </c>
      <c r="Q328" s="106">
        <v>0</v>
      </c>
      <c r="R328" s="106">
        <v>0</v>
      </c>
      <c r="S328" s="106">
        <v>0</v>
      </c>
      <c r="T328" s="106">
        <f>SUM(T329:T330)</f>
        <v>38</v>
      </c>
      <c r="U328" s="106">
        <f t="shared" ref="U328:X328" si="147">SUM(U329:U330)</f>
        <v>0</v>
      </c>
      <c r="V328" s="106">
        <f t="shared" si="147"/>
        <v>33</v>
      </c>
      <c r="W328" s="106">
        <f t="shared" ref="W328" si="148">SUM(W329:W330)</f>
        <v>26</v>
      </c>
      <c r="X328" s="106">
        <f t="shared" si="147"/>
        <v>26</v>
      </c>
      <c r="Y328" s="572"/>
      <c r="Z328" s="573"/>
      <c r="AA328" s="573"/>
      <c r="AB328" s="573"/>
      <c r="AC328" s="573"/>
      <c r="AE328" s="297">
        <f t="shared" si="115"/>
        <v>33</v>
      </c>
    </row>
    <row r="329" spans="1:31" s="150" customFormat="1" ht="15" customHeight="1" x14ac:dyDescent="0.25">
      <c r="A329" s="247">
        <v>39</v>
      </c>
      <c r="B329" s="248"/>
      <c r="C329" s="248" t="s">
        <v>1059</v>
      </c>
      <c r="D329" s="260" t="s">
        <v>1060</v>
      </c>
      <c r="E329" s="258"/>
      <c r="F329" s="248" t="s">
        <v>978</v>
      </c>
      <c r="G329" s="248" t="s">
        <v>924</v>
      </c>
      <c r="H329" s="248" t="s">
        <v>937</v>
      </c>
      <c r="I329" s="248" t="s">
        <v>926</v>
      </c>
      <c r="J329" s="248" t="s">
        <v>964</v>
      </c>
      <c r="K329" s="248" t="s">
        <v>979</v>
      </c>
      <c r="L329" s="248" t="s">
        <v>937</v>
      </c>
      <c r="M329" s="248" t="s">
        <v>980</v>
      </c>
      <c r="N329" s="248" t="s">
        <v>940</v>
      </c>
      <c r="O329" s="248"/>
      <c r="P329" s="247"/>
      <c r="Q329" s="247"/>
      <c r="R329" s="247"/>
      <c r="S329" s="247"/>
      <c r="T329" s="226">
        <v>8</v>
      </c>
      <c r="U329" s="226"/>
      <c r="V329" s="226">
        <v>8</v>
      </c>
      <c r="W329" s="226">
        <v>8</v>
      </c>
      <c r="X329" s="226">
        <v>8</v>
      </c>
      <c r="Y329" s="576"/>
      <c r="Z329" s="567"/>
      <c r="AA329" s="567"/>
      <c r="AB329" s="567"/>
      <c r="AC329" s="567"/>
      <c r="AE329" s="286"/>
    </row>
    <row r="330" spans="1:31" s="150" customFormat="1" ht="15" customHeight="1" x14ac:dyDescent="0.25">
      <c r="A330" s="247">
        <v>39</v>
      </c>
      <c r="B330" s="248"/>
      <c r="C330" s="248" t="s">
        <v>1059</v>
      </c>
      <c r="D330" s="260" t="s">
        <v>1060</v>
      </c>
      <c r="E330" s="258"/>
      <c r="F330" s="248" t="s">
        <v>931</v>
      </c>
      <c r="G330" s="248" t="s">
        <v>924</v>
      </c>
      <c r="H330" s="248" t="s">
        <v>932</v>
      </c>
      <c r="I330" s="248" t="s">
        <v>926</v>
      </c>
      <c r="J330" s="248" t="s">
        <v>927</v>
      </c>
      <c r="K330" s="260" t="s">
        <v>933</v>
      </c>
      <c r="L330" s="248" t="s">
        <v>932</v>
      </c>
      <c r="M330" s="248" t="s">
        <v>934</v>
      </c>
      <c r="N330" s="248" t="s">
        <v>935</v>
      </c>
      <c r="O330" s="249"/>
      <c r="P330" s="259"/>
      <c r="Q330" s="259"/>
      <c r="R330" s="259"/>
      <c r="S330" s="247"/>
      <c r="T330" s="226">
        <v>30</v>
      </c>
      <c r="U330" s="226"/>
      <c r="V330" s="226">
        <v>25</v>
      </c>
      <c r="W330" s="226">
        <v>18</v>
      </c>
      <c r="X330" s="226">
        <v>18</v>
      </c>
      <c r="Y330" s="576"/>
      <c r="Z330" s="567"/>
      <c r="AA330" s="567"/>
      <c r="AB330" s="567"/>
      <c r="AC330" s="567"/>
      <c r="AE330" s="286"/>
    </row>
    <row r="331" spans="1:31" ht="15" customHeight="1" x14ac:dyDescent="0.25">
      <c r="A331" s="232">
        <v>39</v>
      </c>
      <c r="B331" s="39"/>
      <c r="C331" s="233" t="s">
        <v>830</v>
      </c>
      <c r="D331" s="17" t="s">
        <v>366</v>
      </c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6"/>
      <c r="P331" s="106">
        <v>0</v>
      </c>
      <c r="Q331" s="106">
        <v>0</v>
      </c>
      <c r="R331" s="106">
        <v>0</v>
      </c>
      <c r="S331" s="106">
        <v>12</v>
      </c>
      <c r="T331" s="106">
        <f>SUM(T332)</f>
        <v>12</v>
      </c>
      <c r="U331" s="106">
        <f t="shared" ref="U331:X331" si="149">SUM(U332)</f>
        <v>0</v>
      </c>
      <c r="V331" s="106">
        <f t="shared" si="149"/>
        <v>8</v>
      </c>
      <c r="W331" s="106">
        <f t="shared" si="149"/>
        <v>8</v>
      </c>
      <c r="X331" s="106">
        <f t="shared" si="149"/>
        <v>8</v>
      </c>
      <c r="Y331" s="572"/>
      <c r="Z331" s="573"/>
      <c r="AA331" s="573"/>
      <c r="AB331" s="573"/>
      <c r="AC331" s="573"/>
      <c r="AE331" s="294">
        <f t="shared" ref="AE331:AE394" si="150">V331-S331</f>
        <v>-4</v>
      </c>
    </row>
    <row r="332" spans="1:31" s="150" customFormat="1" ht="15" customHeight="1" x14ac:dyDescent="0.25">
      <c r="A332" s="247">
        <v>39</v>
      </c>
      <c r="B332" s="248"/>
      <c r="C332" s="248" t="s">
        <v>830</v>
      </c>
      <c r="D332" s="260" t="s">
        <v>1061</v>
      </c>
      <c r="E332" s="258"/>
      <c r="F332" s="248" t="s">
        <v>978</v>
      </c>
      <c r="G332" s="248" t="s">
        <v>924</v>
      </c>
      <c r="H332" s="248" t="s">
        <v>937</v>
      </c>
      <c r="I332" s="248" t="s">
        <v>926</v>
      </c>
      <c r="J332" s="248" t="s">
        <v>964</v>
      </c>
      <c r="K332" s="248" t="s">
        <v>979</v>
      </c>
      <c r="L332" s="248" t="s">
        <v>937</v>
      </c>
      <c r="M332" s="248" t="s">
        <v>980</v>
      </c>
      <c r="N332" s="248" t="s">
        <v>940</v>
      </c>
      <c r="O332" s="248"/>
      <c r="P332" s="247"/>
      <c r="Q332" s="247"/>
      <c r="R332" s="247"/>
      <c r="S332" s="247"/>
      <c r="T332" s="226">
        <v>12</v>
      </c>
      <c r="U332" s="226"/>
      <c r="V332" s="226">
        <v>8</v>
      </c>
      <c r="W332" s="226">
        <v>8</v>
      </c>
      <c r="X332" s="226">
        <v>8</v>
      </c>
      <c r="Y332" s="576"/>
      <c r="Z332" s="567"/>
      <c r="AA332" s="567"/>
      <c r="AB332" s="567"/>
      <c r="AC332" s="567"/>
      <c r="AE332" s="286"/>
    </row>
    <row r="333" spans="1:31" ht="15" customHeight="1" x14ac:dyDescent="0.25">
      <c r="A333" s="232">
        <v>39</v>
      </c>
      <c r="B333" s="39"/>
      <c r="C333" s="37" t="s">
        <v>367</v>
      </c>
      <c r="D333" s="38" t="s">
        <v>368</v>
      </c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6"/>
      <c r="P333" s="106">
        <v>0</v>
      </c>
      <c r="Q333" s="106">
        <v>0</v>
      </c>
      <c r="R333" s="106">
        <v>0</v>
      </c>
      <c r="S333" s="106">
        <v>0</v>
      </c>
      <c r="T333" s="106"/>
      <c r="U333" s="106"/>
      <c r="V333" s="106"/>
      <c r="W333" s="106"/>
      <c r="X333" s="106"/>
      <c r="Y333" s="572"/>
      <c r="Z333" s="573"/>
      <c r="AA333" s="573"/>
      <c r="AB333" s="573"/>
      <c r="AC333" s="573"/>
      <c r="AE333" s="294">
        <f t="shared" si="150"/>
        <v>0</v>
      </c>
    </row>
    <row r="334" spans="1:31" ht="15" customHeight="1" x14ac:dyDescent="0.25">
      <c r="A334" s="232">
        <v>39</v>
      </c>
      <c r="B334" s="39"/>
      <c r="C334" s="233" t="s">
        <v>829</v>
      </c>
      <c r="D334" s="17" t="s">
        <v>369</v>
      </c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2"/>
      <c r="P334" s="106">
        <v>0</v>
      </c>
      <c r="Q334" s="106">
        <v>0</v>
      </c>
      <c r="R334" s="106">
        <v>0</v>
      </c>
      <c r="S334" s="106">
        <v>22</v>
      </c>
      <c r="T334" s="106">
        <f>SUM(T335)</f>
        <v>17</v>
      </c>
      <c r="U334" s="106">
        <f t="shared" ref="U334:X334" si="151">SUM(U335)</f>
        <v>0</v>
      </c>
      <c r="V334" s="301">
        <f t="shared" si="151"/>
        <v>17</v>
      </c>
      <c r="W334" s="106">
        <f t="shared" si="151"/>
        <v>17</v>
      </c>
      <c r="X334" s="106">
        <f t="shared" si="151"/>
        <v>17</v>
      </c>
      <c r="Y334" s="572"/>
      <c r="Z334" s="573"/>
      <c r="AA334" s="573"/>
      <c r="AB334" s="573"/>
      <c r="AC334" s="573"/>
      <c r="AE334" s="294">
        <f t="shared" si="150"/>
        <v>-5</v>
      </c>
    </row>
    <row r="335" spans="1:31" s="150" customFormat="1" ht="15" customHeight="1" x14ac:dyDescent="0.25">
      <c r="A335" s="247">
        <v>39</v>
      </c>
      <c r="B335" s="248"/>
      <c r="C335" s="248" t="s">
        <v>829</v>
      </c>
      <c r="D335" s="260" t="s">
        <v>1062</v>
      </c>
      <c r="E335" s="263"/>
      <c r="F335" s="248" t="s">
        <v>1050</v>
      </c>
      <c r="G335" s="248" t="s">
        <v>924</v>
      </c>
      <c r="H335" s="248" t="s">
        <v>932</v>
      </c>
      <c r="I335" s="248" t="s">
        <v>926</v>
      </c>
      <c r="J335" s="248" t="s">
        <v>927</v>
      </c>
      <c r="K335" s="260" t="s">
        <v>1051</v>
      </c>
      <c r="L335" s="248" t="s">
        <v>932</v>
      </c>
      <c r="M335" s="248" t="s">
        <v>1052</v>
      </c>
      <c r="N335" s="248" t="s">
        <v>1053</v>
      </c>
      <c r="O335" s="248"/>
      <c r="P335" s="247"/>
      <c r="Q335" s="247"/>
      <c r="R335" s="247"/>
      <c r="S335" s="247"/>
      <c r="T335" s="226">
        <v>17</v>
      </c>
      <c r="U335" s="226"/>
      <c r="V335" s="299">
        <v>17</v>
      </c>
      <c r="W335" s="226">
        <v>17</v>
      </c>
      <c r="X335" s="226">
        <v>17</v>
      </c>
      <c r="Y335" s="576"/>
      <c r="Z335" s="567"/>
      <c r="AA335" s="567"/>
      <c r="AB335" s="567"/>
      <c r="AC335" s="567"/>
      <c r="AE335" s="286"/>
    </row>
    <row r="336" spans="1:31" ht="15" customHeight="1" x14ac:dyDescent="0.25">
      <c r="A336" s="232">
        <v>39</v>
      </c>
      <c r="B336" s="39"/>
      <c r="C336" s="233" t="s">
        <v>828</v>
      </c>
      <c r="D336" s="17" t="s">
        <v>370</v>
      </c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2"/>
      <c r="P336" s="106">
        <v>0</v>
      </c>
      <c r="Q336" s="106">
        <v>0</v>
      </c>
      <c r="R336" s="106">
        <v>0</v>
      </c>
      <c r="S336" s="106">
        <v>0</v>
      </c>
      <c r="T336" s="106"/>
      <c r="U336" s="106"/>
      <c r="V336" s="106"/>
      <c r="W336" s="106"/>
      <c r="X336" s="106"/>
      <c r="Y336" s="572"/>
      <c r="Z336" s="573"/>
      <c r="AA336" s="573"/>
      <c r="AB336" s="573"/>
      <c r="AC336" s="573"/>
      <c r="AE336" s="294">
        <f t="shared" si="150"/>
        <v>0</v>
      </c>
    </row>
    <row r="337" spans="1:31" ht="15" customHeight="1" x14ac:dyDescent="0.25">
      <c r="A337" s="232">
        <v>39</v>
      </c>
      <c r="B337" s="39"/>
      <c r="C337" s="233" t="s">
        <v>827</v>
      </c>
      <c r="D337" s="17" t="s">
        <v>371</v>
      </c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8"/>
      <c r="P337" s="106">
        <v>0</v>
      </c>
      <c r="Q337" s="106">
        <v>0</v>
      </c>
      <c r="R337" s="106">
        <v>0</v>
      </c>
      <c r="S337" s="106">
        <v>0</v>
      </c>
      <c r="T337" s="106"/>
      <c r="U337" s="106"/>
      <c r="V337" s="106"/>
      <c r="W337" s="106"/>
      <c r="X337" s="106"/>
      <c r="Y337" s="572"/>
      <c r="Z337" s="573"/>
      <c r="AA337" s="573"/>
      <c r="AB337" s="573"/>
      <c r="AC337" s="573"/>
      <c r="AE337" s="294">
        <f t="shared" si="150"/>
        <v>0</v>
      </c>
    </row>
    <row r="338" spans="1:31" ht="15" customHeight="1" x14ac:dyDescent="0.25">
      <c r="A338" s="232">
        <v>39</v>
      </c>
      <c r="B338" s="39"/>
      <c r="C338" s="37" t="s">
        <v>372</v>
      </c>
      <c r="D338" s="38" t="s">
        <v>373</v>
      </c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40"/>
      <c r="P338" s="106">
        <v>0</v>
      </c>
      <c r="Q338" s="106">
        <v>0</v>
      </c>
      <c r="R338" s="106">
        <v>0</v>
      </c>
      <c r="S338" s="106">
        <v>0</v>
      </c>
      <c r="T338" s="106"/>
      <c r="U338" s="106"/>
      <c r="V338" s="106"/>
      <c r="W338" s="106"/>
      <c r="X338" s="106"/>
      <c r="Y338" s="572"/>
      <c r="Z338" s="573"/>
      <c r="AA338" s="573"/>
      <c r="AB338" s="573"/>
      <c r="AC338" s="573"/>
      <c r="AE338" s="294">
        <f t="shared" si="150"/>
        <v>0</v>
      </c>
    </row>
    <row r="339" spans="1:31" ht="15" customHeight="1" x14ac:dyDescent="0.25">
      <c r="A339" s="232">
        <v>39</v>
      </c>
      <c r="B339" s="39"/>
      <c r="C339" s="233" t="s">
        <v>374</v>
      </c>
      <c r="D339" s="17" t="s">
        <v>375</v>
      </c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8"/>
      <c r="P339" s="110">
        <v>0</v>
      </c>
      <c r="Q339" s="110">
        <v>0</v>
      </c>
      <c r="R339" s="106">
        <v>0</v>
      </c>
      <c r="S339" s="110">
        <v>0</v>
      </c>
      <c r="T339" s="110"/>
      <c r="U339" s="110"/>
      <c r="V339" s="110"/>
      <c r="W339" s="110"/>
      <c r="X339" s="110"/>
      <c r="Y339" s="574"/>
      <c r="Z339" s="573"/>
      <c r="AA339" s="573"/>
      <c r="AB339" s="573"/>
      <c r="AC339" s="573"/>
      <c r="AE339" s="294">
        <f t="shared" si="150"/>
        <v>0</v>
      </c>
    </row>
    <row r="340" spans="1:31" ht="15" customHeight="1" x14ac:dyDescent="0.25">
      <c r="A340" s="232">
        <v>39</v>
      </c>
      <c r="B340" s="39"/>
      <c r="C340" s="147" t="s">
        <v>376</v>
      </c>
      <c r="D340" s="148" t="s">
        <v>377</v>
      </c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17"/>
      <c r="P340" s="106">
        <v>0</v>
      </c>
      <c r="Q340" s="106">
        <v>0</v>
      </c>
      <c r="R340" s="106">
        <v>0</v>
      </c>
      <c r="S340" s="106">
        <v>0</v>
      </c>
      <c r="T340" s="106"/>
      <c r="U340" s="106"/>
      <c r="V340" s="106"/>
      <c r="W340" s="106"/>
      <c r="X340" s="106"/>
      <c r="Y340" s="572"/>
      <c r="Z340" s="573"/>
      <c r="AA340" s="573"/>
      <c r="AB340" s="573"/>
      <c r="AC340" s="573"/>
      <c r="AE340" s="294">
        <f t="shared" si="150"/>
        <v>0</v>
      </c>
    </row>
    <row r="341" spans="1:31" ht="15" customHeight="1" x14ac:dyDescent="0.25">
      <c r="A341" s="244">
        <v>39</v>
      </c>
      <c r="B341" s="173"/>
      <c r="C341" s="243" t="s">
        <v>378</v>
      </c>
      <c r="D341" s="14" t="s">
        <v>379</v>
      </c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80"/>
      <c r="P341" s="105">
        <v>32</v>
      </c>
      <c r="Q341" s="105">
        <v>0</v>
      </c>
      <c r="R341" s="105">
        <v>0</v>
      </c>
      <c r="S341" s="105">
        <v>0</v>
      </c>
      <c r="T341" s="105"/>
      <c r="U341" s="105"/>
      <c r="V341" s="105"/>
      <c r="W341" s="111"/>
      <c r="X341" s="111"/>
      <c r="Y341" s="564"/>
      <c r="Z341" s="565"/>
      <c r="AA341" s="565"/>
      <c r="AB341" s="565"/>
      <c r="AC341" s="565"/>
      <c r="AE341" s="293">
        <f t="shared" si="150"/>
        <v>0</v>
      </c>
    </row>
    <row r="342" spans="1:31" ht="15" customHeight="1" x14ac:dyDescent="0.25">
      <c r="A342" s="238">
        <v>39</v>
      </c>
      <c r="B342" s="174"/>
      <c r="C342" s="243" t="s">
        <v>380</v>
      </c>
      <c r="D342" s="2" t="s">
        <v>381</v>
      </c>
      <c r="E342" s="220"/>
      <c r="F342" s="220"/>
      <c r="G342" s="220"/>
      <c r="H342" s="220"/>
      <c r="I342" s="220"/>
      <c r="J342" s="220"/>
      <c r="K342" s="220"/>
      <c r="L342" s="220"/>
      <c r="M342" s="220"/>
      <c r="N342" s="220"/>
      <c r="O342" s="14"/>
      <c r="P342" s="105">
        <v>0</v>
      </c>
      <c r="Q342" s="105">
        <v>0</v>
      </c>
      <c r="R342" s="105">
        <v>0</v>
      </c>
      <c r="S342" s="105">
        <v>0</v>
      </c>
      <c r="T342" s="105"/>
      <c r="U342" s="105"/>
      <c r="V342" s="105"/>
      <c r="W342" s="111"/>
      <c r="X342" s="111"/>
      <c r="Y342" s="564"/>
      <c r="Z342" s="565"/>
      <c r="AA342" s="565"/>
      <c r="AB342" s="565"/>
      <c r="AC342" s="565"/>
      <c r="AE342" s="293">
        <f t="shared" si="150"/>
        <v>0</v>
      </c>
    </row>
    <row r="343" spans="1:31" ht="15" customHeight="1" x14ac:dyDescent="0.25">
      <c r="A343" s="244">
        <v>39</v>
      </c>
      <c r="B343" s="173"/>
      <c r="C343" s="166" t="s">
        <v>382</v>
      </c>
      <c r="D343" s="13" t="s">
        <v>383</v>
      </c>
      <c r="E343" s="220"/>
      <c r="F343" s="220"/>
      <c r="G343" s="220"/>
      <c r="H343" s="220"/>
      <c r="I343" s="220"/>
      <c r="J343" s="220"/>
      <c r="K343" s="220"/>
      <c r="L343" s="220"/>
      <c r="M343" s="220"/>
      <c r="N343" s="220"/>
      <c r="O343" s="14"/>
      <c r="P343" s="105">
        <v>0</v>
      </c>
      <c r="Q343" s="105">
        <v>0</v>
      </c>
      <c r="R343" s="105">
        <v>0</v>
      </c>
      <c r="S343" s="105">
        <v>0</v>
      </c>
      <c r="T343" s="105"/>
      <c r="U343" s="105"/>
      <c r="V343" s="105"/>
      <c r="W343" s="111"/>
      <c r="X343" s="111"/>
      <c r="Y343" s="564"/>
      <c r="Z343" s="565"/>
      <c r="AA343" s="565"/>
      <c r="AB343" s="565"/>
      <c r="AC343" s="565"/>
      <c r="AE343" s="293">
        <f t="shared" si="150"/>
        <v>0</v>
      </c>
    </row>
    <row r="344" spans="1:31" ht="15" customHeight="1" x14ac:dyDescent="0.25">
      <c r="A344" s="244">
        <v>39</v>
      </c>
      <c r="B344" s="173"/>
      <c r="C344" s="243" t="s">
        <v>384</v>
      </c>
      <c r="D344" s="2" t="s">
        <v>385</v>
      </c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2"/>
      <c r="P344" s="105">
        <v>12</v>
      </c>
      <c r="Q344" s="105">
        <v>12</v>
      </c>
      <c r="R344" s="105">
        <v>0</v>
      </c>
      <c r="S344" s="105">
        <v>0</v>
      </c>
      <c r="T344" s="105"/>
      <c r="U344" s="105"/>
      <c r="V344" s="105"/>
      <c r="W344" s="111"/>
      <c r="X344" s="111"/>
      <c r="Y344" s="564"/>
      <c r="Z344" s="565"/>
      <c r="AA344" s="565"/>
      <c r="AB344" s="565"/>
      <c r="AC344" s="565"/>
      <c r="AE344" s="293">
        <f t="shared" si="150"/>
        <v>0</v>
      </c>
    </row>
    <row r="345" spans="1:31" ht="15" customHeight="1" x14ac:dyDescent="0.25">
      <c r="A345" s="244">
        <v>39</v>
      </c>
      <c r="B345" s="173"/>
      <c r="C345" s="35" t="s">
        <v>386</v>
      </c>
      <c r="D345" s="18" t="s">
        <v>387</v>
      </c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2"/>
      <c r="P345" s="105">
        <v>24</v>
      </c>
      <c r="Q345" s="105">
        <v>30</v>
      </c>
      <c r="R345" s="105">
        <v>11</v>
      </c>
      <c r="S345" s="105">
        <v>24</v>
      </c>
      <c r="T345" s="105">
        <f>SUM(T346:T347)</f>
        <v>22</v>
      </c>
      <c r="U345" s="105">
        <f t="shared" ref="U345:X345" si="152">SUM(U346:U347)</f>
        <v>0</v>
      </c>
      <c r="V345" s="105">
        <f t="shared" si="152"/>
        <v>10</v>
      </c>
      <c r="W345" s="111">
        <f t="shared" ref="W345" si="153">SUM(W346:W347)</f>
        <v>10</v>
      </c>
      <c r="X345" s="111">
        <f t="shared" si="152"/>
        <v>10</v>
      </c>
      <c r="Y345" s="564"/>
      <c r="Z345" s="565"/>
      <c r="AA345" s="565"/>
      <c r="AB345" s="565"/>
      <c r="AC345" s="565"/>
      <c r="AE345" s="293">
        <f t="shared" si="150"/>
        <v>-14</v>
      </c>
    </row>
    <row r="346" spans="1:31" s="150" customFormat="1" ht="15" customHeight="1" x14ac:dyDescent="0.25">
      <c r="A346" s="247">
        <v>39</v>
      </c>
      <c r="B346" s="248"/>
      <c r="C346" s="248" t="s">
        <v>386</v>
      </c>
      <c r="D346" s="260" t="s">
        <v>387</v>
      </c>
      <c r="E346" s="227"/>
      <c r="F346" s="248" t="s">
        <v>1042</v>
      </c>
      <c r="G346" s="248" t="s">
        <v>924</v>
      </c>
      <c r="H346" s="248" t="s">
        <v>925</v>
      </c>
      <c r="I346" s="248" t="s">
        <v>926</v>
      </c>
      <c r="J346" s="248" t="s">
        <v>927</v>
      </c>
      <c r="K346" s="260" t="s">
        <v>1043</v>
      </c>
      <c r="L346" s="248" t="s">
        <v>998</v>
      </c>
      <c r="M346" s="248" t="s">
        <v>1044</v>
      </c>
      <c r="N346" s="248" t="s">
        <v>1000</v>
      </c>
      <c r="O346" s="248"/>
      <c r="P346" s="247"/>
      <c r="Q346" s="247"/>
      <c r="R346" s="247"/>
      <c r="S346" s="247"/>
      <c r="T346" s="216">
        <v>10</v>
      </c>
      <c r="U346" s="216"/>
      <c r="V346" s="216">
        <v>10</v>
      </c>
      <c r="W346" s="226">
        <v>10</v>
      </c>
      <c r="X346" s="226">
        <v>10</v>
      </c>
      <c r="Y346" s="566"/>
      <c r="Z346" s="567"/>
      <c r="AA346" s="567"/>
      <c r="AB346" s="567"/>
      <c r="AC346" s="567"/>
      <c r="AE346" s="286"/>
    </row>
    <row r="347" spans="1:31" s="150" customFormat="1" ht="15" customHeight="1" x14ac:dyDescent="0.25">
      <c r="A347" s="247">
        <v>39</v>
      </c>
      <c r="B347" s="248"/>
      <c r="C347" s="248" t="s">
        <v>386</v>
      </c>
      <c r="D347" s="260" t="s">
        <v>387</v>
      </c>
      <c r="E347" s="227"/>
      <c r="F347" s="248" t="s">
        <v>959</v>
      </c>
      <c r="G347" s="248" t="s">
        <v>924</v>
      </c>
      <c r="H347" s="248" t="s">
        <v>932</v>
      </c>
      <c r="I347" s="248" t="s">
        <v>960</v>
      </c>
      <c r="J347" s="248" t="s">
        <v>927</v>
      </c>
      <c r="K347" s="248" t="s">
        <v>961</v>
      </c>
      <c r="L347" s="248" t="s">
        <v>932</v>
      </c>
      <c r="M347" s="248" t="s">
        <v>962</v>
      </c>
      <c r="N347" s="248" t="s">
        <v>963</v>
      </c>
      <c r="O347" s="248"/>
      <c r="P347" s="247"/>
      <c r="Q347" s="247"/>
      <c r="R347" s="247"/>
      <c r="S347" s="247"/>
      <c r="T347" s="216">
        <v>12</v>
      </c>
      <c r="U347" s="216"/>
      <c r="V347" s="216">
        <v>0</v>
      </c>
      <c r="W347" s="226"/>
      <c r="X347" s="226"/>
      <c r="Y347" s="566"/>
      <c r="Z347" s="567"/>
      <c r="AA347" s="567"/>
      <c r="AB347" s="567"/>
      <c r="AC347" s="567"/>
      <c r="AE347" s="286"/>
    </row>
    <row r="348" spans="1:31" ht="15" customHeight="1" x14ac:dyDescent="0.25">
      <c r="A348" s="221">
        <v>42</v>
      </c>
      <c r="B348" s="219" t="s">
        <v>388</v>
      </c>
      <c r="C348" s="218"/>
      <c r="D348" s="11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8"/>
      <c r="P348" s="104">
        <f t="shared" ref="P348:Y348" si="154">P349+P363+P368+P369+P370+P373+P378+P380+P381+P383+P385+P387+P388</f>
        <v>22</v>
      </c>
      <c r="Q348" s="104">
        <f t="shared" si="154"/>
        <v>121</v>
      </c>
      <c r="R348" s="104">
        <f t="shared" si="154"/>
        <v>0</v>
      </c>
      <c r="S348" s="104">
        <f t="shared" si="154"/>
        <v>117</v>
      </c>
      <c r="T348" s="104">
        <f>SUM(T349+T363+T368+T369+T370+T373+T378+T380+T381+T383+T385+T387+T388)</f>
        <v>103</v>
      </c>
      <c r="U348" s="104">
        <f t="shared" ref="U348:X348" si="155">SUM(U349+U363+U368+U369+U370+U373+U378+U380+U381+U383+U385+U387+U388)</f>
        <v>5</v>
      </c>
      <c r="V348" s="104">
        <f t="shared" si="155"/>
        <v>95</v>
      </c>
      <c r="W348" s="384">
        <f t="shared" ref="W348" si="156">SUM(W349+W363+W368+W369+W370+W373+W378+W380+W381+W383+W385+W387+W388)</f>
        <v>101</v>
      </c>
      <c r="X348" s="384">
        <f t="shared" si="155"/>
        <v>101</v>
      </c>
      <c r="Y348" s="562">
        <f t="shared" si="154"/>
        <v>0</v>
      </c>
      <c r="Z348" s="563"/>
      <c r="AA348" s="563"/>
      <c r="AB348" s="563"/>
      <c r="AC348" s="563"/>
      <c r="AE348" s="292">
        <f t="shared" si="150"/>
        <v>-22</v>
      </c>
    </row>
    <row r="349" spans="1:31" ht="15" customHeight="1" x14ac:dyDescent="0.25">
      <c r="A349" s="244">
        <v>42</v>
      </c>
      <c r="B349" s="220"/>
      <c r="C349" s="243" t="s">
        <v>389</v>
      </c>
      <c r="D349" s="14" t="s">
        <v>390</v>
      </c>
      <c r="E349" s="237"/>
      <c r="F349" s="237"/>
      <c r="G349" s="237"/>
      <c r="H349" s="237"/>
      <c r="I349" s="237"/>
      <c r="J349" s="237"/>
      <c r="K349" s="237"/>
      <c r="L349" s="237"/>
      <c r="M349" s="237"/>
      <c r="N349" s="237"/>
      <c r="O349" s="24"/>
      <c r="P349" s="103">
        <f>P350+P351+P353+P355+P356+P357+P358+P359+P361</f>
        <v>0</v>
      </c>
      <c r="Q349" s="103">
        <v>28</v>
      </c>
      <c r="R349" s="103">
        <f t="shared" ref="R349:Y349" si="157">R350+R351+R353+R355+R356+R357+R358+R359+R361</f>
        <v>0</v>
      </c>
      <c r="S349" s="103">
        <f t="shared" si="157"/>
        <v>58</v>
      </c>
      <c r="T349" s="103">
        <f>SUM(T350+T351+T353+T355+T356+T357+T358+T359+T361)</f>
        <v>47</v>
      </c>
      <c r="U349" s="103">
        <f>SUM(U350+U351+U353+U355+U356+U357+U358+U359+U361)</f>
        <v>0</v>
      </c>
      <c r="V349" s="103">
        <f t="shared" si="157"/>
        <v>45</v>
      </c>
      <c r="W349" s="385">
        <f t="shared" ref="W349" si="158">W350+W351+W353+W355+W356+W357+W358+W359+W361</f>
        <v>47</v>
      </c>
      <c r="X349" s="385">
        <f t="shared" si="157"/>
        <v>47</v>
      </c>
      <c r="Y349" s="568">
        <f t="shared" si="157"/>
        <v>0</v>
      </c>
      <c r="Z349" s="565"/>
      <c r="AA349" s="565"/>
      <c r="AB349" s="565"/>
      <c r="AC349" s="565"/>
      <c r="AE349" s="293">
        <f t="shared" si="150"/>
        <v>-13</v>
      </c>
    </row>
    <row r="350" spans="1:31" ht="15" customHeight="1" x14ac:dyDescent="0.25">
      <c r="A350" s="232">
        <v>42</v>
      </c>
      <c r="B350" s="39"/>
      <c r="C350" s="37" t="s">
        <v>391</v>
      </c>
      <c r="D350" s="38" t="s">
        <v>392</v>
      </c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6"/>
      <c r="P350" s="106">
        <v>0</v>
      </c>
      <c r="Q350" s="106">
        <v>0</v>
      </c>
      <c r="R350" s="106">
        <v>0</v>
      </c>
      <c r="S350" s="106">
        <v>0</v>
      </c>
      <c r="T350" s="106"/>
      <c r="U350" s="106"/>
      <c r="V350" s="106"/>
      <c r="W350" s="106"/>
      <c r="X350" s="106"/>
      <c r="Y350" s="572"/>
      <c r="Z350" s="573"/>
      <c r="AA350" s="573"/>
      <c r="AB350" s="573"/>
      <c r="AC350" s="573"/>
      <c r="AE350" s="294">
        <f t="shared" si="150"/>
        <v>0</v>
      </c>
    </row>
    <row r="351" spans="1:31" ht="15" customHeight="1" x14ac:dyDescent="0.25">
      <c r="A351" s="232">
        <v>42</v>
      </c>
      <c r="B351" s="39"/>
      <c r="C351" s="22" t="s">
        <v>393</v>
      </c>
      <c r="D351" s="21" t="s">
        <v>394</v>
      </c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6"/>
      <c r="P351" s="106">
        <v>0</v>
      </c>
      <c r="Q351" s="106">
        <v>7</v>
      </c>
      <c r="R351" s="106">
        <v>0</v>
      </c>
      <c r="S351" s="106">
        <v>10</v>
      </c>
      <c r="T351" s="106">
        <f>SUM(T352)</f>
        <v>13</v>
      </c>
      <c r="U351" s="106">
        <f t="shared" ref="U351:X351" si="159">SUM(U352)</f>
        <v>0</v>
      </c>
      <c r="V351" s="106">
        <f t="shared" si="159"/>
        <v>11</v>
      </c>
      <c r="W351" s="106">
        <f t="shared" si="159"/>
        <v>13</v>
      </c>
      <c r="X351" s="106">
        <f t="shared" si="159"/>
        <v>13</v>
      </c>
      <c r="Y351" s="572"/>
      <c r="Z351" s="573"/>
      <c r="AA351" s="573"/>
      <c r="AB351" s="573"/>
      <c r="AC351" s="573"/>
      <c r="AE351" s="297">
        <f t="shared" si="150"/>
        <v>1</v>
      </c>
    </row>
    <row r="352" spans="1:31" s="150" customFormat="1" ht="15" customHeight="1" x14ac:dyDescent="0.25">
      <c r="A352" s="247">
        <v>42</v>
      </c>
      <c r="B352" s="248"/>
      <c r="C352" s="248" t="s">
        <v>393</v>
      </c>
      <c r="D352" s="260" t="s">
        <v>1063</v>
      </c>
      <c r="E352" s="267"/>
      <c r="F352" s="248" t="s">
        <v>1064</v>
      </c>
      <c r="G352" s="248" t="s">
        <v>924</v>
      </c>
      <c r="H352" s="248" t="s">
        <v>937</v>
      </c>
      <c r="I352" s="248" t="s">
        <v>926</v>
      </c>
      <c r="J352" s="248" t="s">
        <v>964</v>
      </c>
      <c r="K352" s="260" t="s">
        <v>1023</v>
      </c>
      <c r="L352" s="248" t="s">
        <v>937</v>
      </c>
      <c r="M352" s="248" t="s">
        <v>1024</v>
      </c>
      <c r="N352" s="248" t="s">
        <v>1065</v>
      </c>
      <c r="O352" s="248"/>
      <c r="P352" s="247"/>
      <c r="Q352" s="247"/>
      <c r="R352" s="247"/>
      <c r="S352" s="247"/>
      <c r="T352" s="226">
        <v>13</v>
      </c>
      <c r="U352" s="226"/>
      <c r="V352" s="226">
        <v>11</v>
      </c>
      <c r="W352" s="226">
        <v>13</v>
      </c>
      <c r="X352" s="226">
        <v>13</v>
      </c>
      <c r="Y352" s="576"/>
      <c r="Z352" s="567"/>
      <c r="AA352" s="567"/>
      <c r="AB352" s="567"/>
      <c r="AC352" s="567"/>
      <c r="AE352" s="286"/>
    </row>
    <row r="353" spans="1:31" ht="15" customHeight="1" x14ac:dyDescent="0.25">
      <c r="A353" s="232">
        <v>42</v>
      </c>
      <c r="B353" s="39"/>
      <c r="C353" s="234" t="s">
        <v>395</v>
      </c>
      <c r="D353" s="149" t="s">
        <v>396</v>
      </c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8"/>
      <c r="P353" s="106">
        <v>0</v>
      </c>
      <c r="Q353" s="106">
        <v>7</v>
      </c>
      <c r="R353" s="106">
        <v>0</v>
      </c>
      <c r="S353" s="110">
        <v>19</v>
      </c>
      <c r="T353" s="110">
        <f>SUM(T354)</f>
        <v>10</v>
      </c>
      <c r="U353" s="110">
        <f t="shared" ref="U353:X353" si="160">SUM(U354)</f>
        <v>0</v>
      </c>
      <c r="V353" s="110">
        <f t="shared" si="160"/>
        <v>10</v>
      </c>
      <c r="W353" s="110">
        <f t="shared" si="160"/>
        <v>10</v>
      </c>
      <c r="X353" s="110">
        <f t="shared" si="160"/>
        <v>10</v>
      </c>
      <c r="Y353" s="574"/>
      <c r="Z353" s="573"/>
      <c r="AA353" s="573"/>
      <c r="AB353" s="573"/>
      <c r="AC353" s="573"/>
      <c r="AE353" s="294">
        <f t="shared" si="150"/>
        <v>-9</v>
      </c>
    </row>
    <row r="354" spans="1:31" s="150" customFormat="1" ht="15" customHeight="1" x14ac:dyDescent="0.25">
      <c r="A354" s="247">
        <v>42</v>
      </c>
      <c r="B354" s="248"/>
      <c r="C354" s="248" t="s">
        <v>395</v>
      </c>
      <c r="D354" s="260" t="s">
        <v>1071</v>
      </c>
      <c r="E354" s="260"/>
      <c r="F354" s="248" t="s">
        <v>1072</v>
      </c>
      <c r="G354" s="248" t="s">
        <v>924</v>
      </c>
      <c r="H354" s="248" t="s">
        <v>932</v>
      </c>
      <c r="I354" s="248" t="s">
        <v>926</v>
      </c>
      <c r="J354" s="248" t="s">
        <v>927</v>
      </c>
      <c r="K354" s="260" t="s">
        <v>1073</v>
      </c>
      <c r="L354" s="248" t="s">
        <v>932</v>
      </c>
      <c r="M354" s="248" t="s">
        <v>1074</v>
      </c>
      <c r="N354" s="248" t="s">
        <v>1075</v>
      </c>
      <c r="O354" s="248"/>
      <c r="P354" s="247"/>
      <c r="Q354" s="247"/>
      <c r="R354" s="247"/>
      <c r="S354" s="247"/>
      <c r="T354" s="229">
        <v>10</v>
      </c>
      <c r="U354" s="229"/>
      <c r="V354" s="229">
        <v>10</v>
      </c>
      <c r="W354" s="229">
        <v>10</v>
      </c>
      <c r="X354" s="229">
        <v>10</v>
      </c>
      <c r="Y354" s="575"/>
      <c r="Z354" s="567"/>
      <c r="AA354" s="567"/>
      <c r="AB354" s="567"/>
      <c r="AC354" s="567"/>
      <c r="AE354" s="286"/>
    </row>
    <row r="355" spans="1:31" ht="15" customHeight="1" x14ac:dyDescent="0.25">
      <c r="A355" s="232">
        <v>42</v>
      </c>
      <c r="B355" s="39"/>
      <c r="C355" s="234" t="s">
        <v>397</v>
      </c>
      <c r="D355" s="149" t="s">
        <v>398</v>
      </c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8"/>
      <c r="P355" s="106">
        <v>0</v>
      </c>
      <c r="Q355" s="106">
        <v>0</v>
      </c>
      <c r="R355" s="106">
        <v>0</v>
      </c>
      <c r="S355" s="110">
        <v>0</v>
      </c>
      <c r="T355" s="110"/>
      <c r="U355" s="110"/>
      <c r="V355" s="110"/>
      <c r="W355" s="110"/>
      <c r="X355" s="110"/>
      <c r="Y355" s="574"/>
      <c r="Z355" s="573"/>
      <c r="AA355" s="573"/>
      <c r="AB355" s="573"/>
      <c r="AC355" s="573"/>
      <c r="AE355" s="294">
        <f t="shared" si="150"/>
        <v>0</v>
      </c>
    </row>
    <row r="356" spans="1:31" ht="15" customHeight="1" x14ac:dyDescent="0.25">
      <c r="A356" s="232">
        <v>42</v>
      </c>
      <c r="B356" s="39"/>
      <c r="C356" s="233" t="s">
        <v>399</v>
      </c>
      <c r="D356" s="17" t="s">
        <v>400</v>
      </c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6"/>
      <c r="P356" s="106">
        <v>0</v>
      </c>
      <c r="Q356" s="106">
        <v>0</v>
      </c>
      <c r="R356" s="106">
        <v>0</v>
      </c>
      <c r="S356" s="106">
        <v>0</v>
      </c>
      <c r="T356" s="106"/>
      <c r="U356" s="106"/>
      <c r="V356" s="106"/>
      <c r="W356" s="106"/>
      <c r="X356" s="106"/>
      <c r="Y356" s="572"/>
      <c r="Z356" s="573"/>
      <c r="AA356" s="573"/>
      <c r="AB356" s="573"/>
      <c r="AC356" s="573"/>
      <c r="AE356" s="294">
        <f t="shared" si="150"/>
        <v>0</v>
      </c>
    </row>
    <row r="357" spans="1:31" ht="15" customHeight="1" x14ac:dyDescent="0.25">
      <c r="A357" s="232">
        <v>42</v>
      </c>
      <c r="B357" s="39"/>
      <c r="C357" s="233" t="s">
        <v>401</v>
      </c>
      <c r="D357" s="17" t="s">
        <v>402</v>
      </c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2"/>
      <c r="P357" s="106">
        <v>0</v>
      </c>
      <c r="Q357" s="106">
        <v>0</v>
      </c>
      <c r="R357" s="106">
        <v>0</v>
      </c>
      <c r="S357" s="106">
        <v>0</v>
      </c>
      <c r="T357" s="106"/>
      <c r="U357" s="106"/>
      <c r="V357" s="106"/>
      <c r="W357" s="106"/>
      <c r="X357" s="106"/>
      <c r="Y357" s="572"/>
      <c r="Z357" s="573"/>
      <c r="AA357" s="573"/>
      <c r="AB357" s="573"/>
      <c r="AC357" s="573"/>
      <c r="AE357" s="294">
        <f t="shared" si="150"/>
        <v>0</v>
      </c>
    </row>
    <row r="358" spans="1:31" ht="15" customHeight="1" x14ac:dyDescent="0.25">
      <c r="A358" s="232">
        <v>42</v>
      </c>
      <c r="B358" s="39"/>
      <c r="C358" s="233" t="s">
        <v>403</v>
      </c>
      <c r="D358" s="17" t="s">
        <v>404</v>
      </c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6"/>
      <c r="P358" s="106">
        <v>0</v>
      </c>
      <c r="Q358" s="106">
        <v>0</v>
      </c>
      <c r="R358" s="106">
        <v>0</v>
      </c>
      <c r="S358" s="106">
        <v>0</v>
      </c>
      <c r="T358" s="106"/>
      <c r="U358" s="106"/>
      <c r="V358" s="106"/>
      <c r="W358" s="106"/>
      <c r="X358" s="106"/>
      <c r="Y358" s="572"/>
      <c r="Z358" s="573"/>
      <c r="AA358" s="573"/>
      <c r="AB358" s="573"/>
      <c r="AC358" s="573"/>
      <c r="AE358" s="294">
        <f t="shared" si="150"/>
        <v>0</v>
      </c>
    </row>
    <row r="359" spans="1:31" ht="15" customHeight="1" x14ac:dyDescent="0.25">
      <c r="A359" s="232">
        <v>42</v>
      </c>
      <c r="B359" s="39"/>
      <c r="C359" s="22" t="s">
        <v>405</v>
      </c>
      <c r="D359" s="21" t="s">
        <v>406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30"/>
      <c r="P359" s="106">
        <v>0</v>
      </c>
      <c r="Q359" s="106">
        <v>7</v>
      </c>
      <c r="R359" s="106">
        <v>0</v>
      </c>
      <c r="S359" s="106">
        <v>7</v>
      </c>
      <c r="T359" s="106">
        <f>SUM(T360)</f>
        <v>7</v>
      </c>
      <c r="U359" s="106">
        <f t="shared" ref="U359:X359" si="161">SUM(U360)</f>
        <v>0</v>
      </c>
      <c r="V359" s="106">
        <f t="shared" si="161"/>
        <v>7</v>
      </c>
      <c r="W359" s="106">
        <f t="shared" si="161"/>
        <v>7</v>
      </c>
      <c r="X359" s="106">
        <f t="shared" si="161"/>
        <v>7</v>
      </c>
      <c r="Y359" s="572"/>
      <c r="Z359" s="573"/>
      <c r="AA359" s="573"/>
      <c r="AB359" s="573"/>
      <c r="AC359" s="573"/>
      <c r="AE359" s="294">
        <f t="shared" si="150"/>
        <v>0</v>
      </c>
    </row>
    <row r="360" spans="1:31" s="150" customFormat="1" ht="15" customHeight="1" x14ac:dyDescent="0.25">
      <c r="A360" s="247">
        <v>42</v>
      </c>
      <c r="B360" s="248"/>
      <c r="C360" s="248" t="s">
        <v>405</v>
      </c>
      <c r="D360" s="260" t="s">
        <v>406</v>
      </c>
      <c r="E360" s="245"/>
      <c r="F360" s="248" t="s">
        <v>1064</v>
      </c>
      <c r="G360" s="248" t="s">
        <v>924</v>
      </c>
      <c r="H360" s="248" t="s">
        <v>937</v>
      </c>
      <c r="I360" s="248" t="s">
        <v>926</v>
      </c>
      <c r="J360" s="248" t="s">
        <v>964</v>
      </c>
      <c r="K360" s="260" t="s">
        <v>1023</v>
      </c>
      <c r="L360" s="248" t="s">
        <v>937</v>
      </c>
      <c r="M360" s="248" t="s">
        <v>1024</v>
      </c>
      <c r="N360" s="248" t="s">
        <v>1065</v>
      </c>
      <c r="O360" s="248"/>
      <c r="P360" s="247"/>
      <c r="Q360" s="247"/>
      <c r="R360" s="247"/>
      <c r="S360" s="247"/>
      <c r="T360" s="226">
        <v>7</v>
      </c>
      <c r="U360" s="226"/>
      <c r="V360" s="226">
        <v>7</v>
      </c>
      <c r="W360" s="226">
        <v>7</v>
      </c>
      <c r="X360" s="226">
        <v>7</v>
      </c>
      <c r="Y360" s="576"/>
      <c r="Z360" s="567"/>
      <c r="AA360" s="567"/>
      <c r="AB360" s="567"/>
      <c r="AC360" s="567"/>
      <c r="AE360" s="286"/>
    </row>
    <row r="361" spans="1:31" ht="15" customHeight="1" x14ac:dyDescent="0.25">
      <c r="A361" s="232">
        <v>42</v>
      </c>
      <c r="B361" s="39"/>
      <c r="C361" s="22" t="s">
        <v>407</v>
      </c>
      <c r="D361" s="21" t="s">
        <v>408</v>
      </c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8"/>
      <c r="P361" s="106">
        <v>0</v>
      </c>
      <c r="Q361" s="106">
        <v>7</v>
      </c>
      <c r="R361" s="106">
        <v>0</v>
      </c>
      <c r="S361" s="110">
        <v>22</v>
      </c>
      <c r="T361" s="110">
        <f>SUM(T362)</f>
        <v>17</v>
      </c>
      <c r="U361" s="110">
        <f t="shared" ref="U361:X361" si="162">SUM(U362)</f>
        <v>0</v>
      </c>
      <c r="V361" s="301">
        <f t="shared" si="162"/>
        <v>17</v>
      </c>
      <c r="W361" s="110">
        <f t="shared" si="162"/>
        <v>17</v>
      </c>
      <c r="X361" s="110">
        <f t="shared" si="162"/>
        <v>17</v>
      </c>
      <c r="Y361" s="574"/>
      <c r="Z361" s="573"/>
      <c r="AA361" s="573"/>
      <c r="AB361" s="573"/>
      <c r="AC361" s="573"/>
      <c r="AE361" s="294">
        <f t="shared" si="150"/>
        <v>-5</v>
      </c>
    </row>
    <row r="362" spans="1:31" s="150" customFormat="1" ht="15" customHeight="1" x14ac:dyDescent="0.25">
      <c r="A362" s="247">
        <v>42</v>
      </c>
      <c r="B362" s="248"/>
      <c r="C362" s="248" t="s">
        <v>407</v>
      </c>
      <c r="D362" s="260" t="s">
        <v>408</v>
      </c>
      <c r="E362" s="260"/>
      <c r="F362" s="248" t="s">
        <v>1072</v>
      </c>
      <c r="G362" s="248" t="s">
        <v>924</v>
      </c>
      <c r="H362" s="248" t="s">
        <v>932</v>
      </c>
      <c r="I362" s="248" t="s">
        <v>926</v>
      </c>
      <c r="J362" s="248" t="s">
        <v>927</v>
      </c>
      <c r="K362" s="260" t="s">
        <v>1073</v>
      </c>
      <c r="L362" s="248" t="s">
        <v>932</v>
      </c>
      <c r="M362" s="248" t="s">
        <v>1074</v>
      </c>
      <c r="N362" s="248" t="s">
        <v>1075</v>
      </c>
      <c r="O362" s="248"/>
      <c r="P362" s="247"/>
      <c r="Q362" s="247"/>
      <c r="R362" s="247"/>
      <c r="S362" s="247"/>
      <c r="T362" s="229">
        <v>17</v>
      </c>
      <c r="U362" s="229"/>
      <c r="V362" s="299">
        <v>17</v>
      </c>
      <c r="W362" s="229">
        <v>17</v>
      </c>
      <c r="X362" s="229">
        <v>17</v>
      </c>
      <c r="Y362" s="575"/>
      <c r="Z362" s="567"/>
      <c r="AA362" s="567"/>
      <c r="AB362" s="567"/>
      <c r="AC362" s="567"/>
      <c r="AE362" s="286"/>
    </row>
    <row r="363" spans="1:31" ht="15" customHeight="1" x14ac:dyDescent="0.25">
      <c r="A363" s="244">
        <v>42</v>
      </c>
      <c r="B363" s="220"/>
      <c r="C363" s="243" t="s">
        <v>409</v>
      </c>
      <c r="D363" s="14" t="s">
        <v>410</v>
      </c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80"/>
      <c r="P363" s="105">
        <f>P364+P365+P367</f>
        <v>2</v>
      </c>
      <c r="Q363" s="105">
        <v>9</v>
      </c>
      <c r="R363" s="105">
        <f t="shared" ref="R363:Y363" si="163">R364+R365+R367</f>
        <v>0</v>
      </c>
      <c r="S363" s="105">
        <f t="shared" si="163"/>
        <v>0</v>
      </c>
      <c r="T363" s="105">
        <f t="shared" si="163"/>
        <v>6</v>
      </c>
      <c r="U363" s="105">
        <f t="shared" si="163"/>
        <v>0</v>
      </c>
      <c r="V363" s="105">
        <f t="shared" si="163"/>
        <v>6</v>
      </c>
      <c r="W363" s="111">
        <f t="shared" ref="W363" si="164">W364+W365+W367</f>
        <v>6</v>
      </c>
      <c r="X363" s="111">
        <f t="shared" si="163"/>
        <v>6</v>
      </c>
      <c r="Y363" s="564">
        <f t="shared" si="163"/>
        <v>0</v>
      </c>
      <c r="Z363" s="565"/>
      <c r="AA363" s="565"/>
      <c r="AB363" s="565"/>
      <c r="AC363" s="565"/>
      <c r="AE363" s="296">
        <f t="shared" si="150"/>
        <v>6</v>
      </c>
    </row>
    <row r="364" spans="1:31" ht="15" customHeight="1" x14ac:dyDescent="0.25">
      <c r="A364" s="232">
        <v>42</v>
      </c>
      <c r="B364" s="39"/>
      <c r="C364" s="233" t="s">
        <v>411</v>
      </c>
      <c r="D364" s="168" t="s">
        <v>412</v>
      </c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8"/>
      <c r="P364" s="110">
        <v>1</v>
      </c>
      <c r="Q364" s="110">
        <v>0</v>
      </c>
      <c r="R364" s="106">
        <v>0</v>
      </c>
      <c r="S364" s="110">
        <v>0</v>
      </c>
      <c r="T364" s="110"/>
      <c r="U364" s="110"/>
      <c r="V364" s="110"/>
      <c r="W364" s="110"/>
      <c r="X364" s="110"/>
      <c r="Y364" s="574"/>
      <c r="Z364" s="573"/>
      <c r="AA364" s="573"/>
      <c r="AB364" s="573"/>
      <c r="AC364" s="573"/>
      <c r="AE364" s="294">
        <f t="shared" si="150"/>
        <v>0</v>
      </c>
    </row>
    <row r="365" spans="1:31" ht="15" customHeight="1" x14ac:dyDescent="0.25">
      <c r="A365" s="232">
        <v>42</v>
      </c>
      <c r="B365" s="39"/>
      <c r="C365" s="22" t="s">
        <v>413</v>
      </c>
      <c r="D365" s="21" t="s">
        <v>414</v>
      </c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5"/>
      <c r="P365" s="106">
        <v>0</v>
      </c>
      <c r="Q365" s="106">
        <v>9</v>
      </c>
      <c r="R365" s="106">
        <v>0</v>
      </c>
      <c r="S365" s="106">
        <v>0</v>
      </c>
      <c r="T365" s="106">
        <f>SUM(T366)</f>
        <v>6</v>
      </c>
      <c r="U365" s="106">
        <f t="shared" ref="U365:X365" si="165">SUM(U366)</f>
        <v>0</v>
      </c>
      <c r="V365" s="106">
        <f t="shared" si="165"/>
        <v>6</v>
      </c>
      <c r="W365" s="106">
        <f t="shared" si="165"/>
        <v>6</v>
      </c>
      <c r="X365" s="106">
        <f t="shared" si="165"/>
        <v>6</v>
      </c>
      <c r="Y365" s="572"/>
      <c r="Z365" s="573"/>
      <c r="AA365" s="573"/>
      <c r="AB365" s="573"/>
      <c r="AC365" s="573"/>
      <c r="AE365" s="297">
        <f t="shared" si="150"/>
        <v>6</v>
      </c>
    </row>
    <row r="366" spans="1:31" s="150" customFormat="1" ht="15" customHeight="1" x14ac:dyDescent="0.25">
      <c r="A366" s="247">
        <v>42</v>
      </c>
      <c r="B366" s="248"/>
      <c r="C366" s="248" t="s">
        <v>413</v>
      </c>
      <c r="D366" s="260" t="s">
        <v>414</v>
      </c>
      <c r="E366" s="270"/>
      <c r="F366" s="248" t="s">
        <v>965</v>
      </c>
      <c r="G366" s="248" t="s">
        <v>924</v>
      </c>
      <c r="H366" s="248" t="s">
        <v>937</v>
      </c>
      <c r="I366" s="248" t="s">
        <v>926</v>
      </c>
      <c r="J366" s="248" t="s">
        <v>964</v>
      </c>
      <c r="K366" s="260" t="s">
        <v>1045</v>
      </c>
      <c r="L366" s="248" t="s">
        <v>937</v>
      </c>
      <c r="M366" s="248" t="s">
        <v>966</v>
      </c>
      <c r="N366" s="248" t="s">
        <v>940</v>
      </c>
      <c r="O366" s="248"/>
      <c r="P366" s="247"/>
      <c r="Q366" s="247"/>
      <c r="R366" s="247"/>
      <c r="S366" s="247"/>
      <c r="T366" s="226">
        <v>6</v>
      </c>
      <c r="U366" s="226"/>
      <c r="V366" s="226">
        <v>6</v>
      </c>
      <c r="W366" s="226">
        <v>6</v>
      </c>
      <c r="X366" s="226">
        <v>6</v>
      </c>
      <c r="Y366" s="576"/>
      <c r="Z366" s="567"/>
      <c r="AA366" s="567"/>
      <c r="AB366" s="567"/>
      <c r="AC366" s="567"/>
      <c r="AE366" s="286"/>
    </row>
    <row r="367" spans="1:31" ht="15" customHeight="1" x14ac:dyDescent="0.25">
      <c r="A367" s="232">
        <v>42</v>
      </c>
      <c r="B367" s="39"/>
      <c r="C367" s="22" t="s">
        <v>415</v>
      </c>
      <c r="D367" s="21" t="s">
        <v>416</v>
      </c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6"/>
      <c r="P367" s="106">
        <v>1</v>
      </c>
      <c r="Q367" s="106">
        <v>0</v>
      </c>
      <c r="R367" s="106">
        <v>0</v>
      </c>
      <c r="S367" s="106">
        <v>0</v>
      </c>
      <c r="T367" s="106"/>
      <c r="U367" s="106"/>
      <c r="V367" s="106"/>
      <c r="W367" s="106"/>
      <c r="X367" s="106"/>
      <c r="Y367" s="572"/>
      <c r="Z367" s="573"/>
      <c r="AA367" s="573"/>
      <c r="AB367" s="573"/>
      <c r="AC367" s="573"/>
      <c r="AE367" s="294">
        <f t="shared" si="150"/>
        <v>0</v>
      </c>
    </row>
    <row r="368" spans="1:31" ht="15" customHeight="1" x14ac:dyDescent="0.25">
      <c r="A368" s="175">
        <v>42</v>
      </c>
      <c r="B368" s="41"/>
      <c r="C368" s="176" t="s">
        <v>860</v>
      </c>
      <c r="D368" s="76" t="s">
        <v>861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4"/>
      <c r="P368" s="105">
        <v>0</v>
      </c>
      <c r="Q368" s="105">
        <v>0</v>
      </c>
      <c r="R368" s="105">
        <v>0</v>
      </c>
      <c r="S368" s="105">
        <v>0</v>
      </c>
      <c r="T368" s="105"/>
      <c r="U368" s="105"/>
      <c r="V368" s="105"/>
      <c r="W368" s="111"/>
      <c r="X368" s="111"/>
      <c r="Y368" s="564"/>
      <c r="Z368" s="565"/>
      <c r="AA368" s="565"/>
      <c r="AB368" s="565"/>
      <c r="AC368" s="565"/>
      <c r="AE368" s="293">
        <f t="shared" si="150"/>
        <v>0</v>
      </c>
    </row>
    <row r="369" spans="1:31" ht="15" customHeight="1" x14ac:dyDescent="0.25">
      <c r="A369" s="244">
        <v>42</v>
      </c>
      <c r="B369" s="220"/>
      <c r="C369" s="243" t="s">
        <v>417</v>
      </c>
      <c r="D369" s="14" t="s">
        <v>418</v>
      </c>
      <c r="E369" s="237"/>
      <c r="F369" s="237"/>
      <c r="G369" s="237"/>
      <c r="H369" s="237"/>
      <c r="I369" s="237"/>
      <c r="J369" s="237"/>
      <c r="K369" s="237"/>
      <c r="L369" s="237"/>
      <c r="M369" s="237"/>
      <c r="N369" s="237"/>
      <c r="O369" s="24"/>
      <c r="P369" s="103">
        <v>1</v>
      </c>
      <c r="Q369" s="103">
        <v>1</v>
      </c>
      <c r="R369" s="103">
        <v>0</v>
      </c>
      <c r="S369" s="103">
        <v>0</v>
      </c>
      <c r="T369" s="103"/>
      <c r="U369" s="103"/>
      <c r="V369" s="103"/>
      <c r="W369" s="385"/>
      <c r="X369" s="385"/>
      <c r="Y369" s="568"/>
      <c r="Z369" s="565"/>
      <c r="AA369" s="565"/>
      <c r="AB369" s="565"/>
      <c r="AC369" s="565"/>
      <c r="AE369" s="293">
        <f t="shared" si="150"/>
        <v>0</v>
      </c>
    </row>
    <row r="370" spans="1:31" ht="15" customHeight="1" x14ac:dyDescent="0.25">
      <c r="A370" s="244">
        <v>42</v>
      </c>
      <c r="B370" s="220"/>
      <c r="C370" s="243" t="s">
        <v>419</v>
      </c>
      <c r="D370" s="2" t="s">
        <v>420</v>
      </c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"/>
      <c r="P370" s="105">
        <f>P371+P372</f>
        <v>0</v>
      </c>
      <c r="Q370" s="105">
        <f t="shared" ref="Q370:Y370" si="166">Q371+Q372</f>
        <v>0</v>
      </c>
      <c r="R370" s="105">
        <f t="shared" si="166"/>
        <v>0</v>
      </c>
      <c r="S370" s="105">
        <f t="shared" si="166"/>
        <v>0</v>
      </c>
      <c r="T370" s="105">
        <f t="shared" si="166"/>
        <v>0</v>
      </c>
      <c r="U370" s="105">
        <f t="shared" si="166"/>
        <v>0</v>
      </c>
      <c r="V370" s="105">
        <f t="shared" si="166"/>
        <v>0</v>
      </c>
      <c r="W370" s="111">
        <f t="shared" ref="W370" si="167">W371+W372</f>
        <v>0</v>
      </c>
      <c r="X370" s="111">
        <f t="shared" si="166"/>
        <v>0</v>
      </c>
      <c r="Y370" s="564">
        <f t="shared" si="166"/>
        <v>0</v>
      </c>
      <c r="Z370" s="565"/>
      <c r="AA370" s="565"/>
      <c r="AB370" s="565"/>
      <c r="AC370" s="565"/>
      <c r="AE370" s="293">
        <f t="shared" si="150"/>
        <v>0</v>
      </c>
    </row>
    <row r="371" spans="1:31" ht="15" customHeight="1" x14ac:dyDescent="0.25">
      <c r="A371" s="232">
        <v>42</v>
      </c>
      <c r="B371" s="39"/>
      <c r="C371" s="233" t="s">
        <v>421</v>
      </c>
      <c r="D371" s="40" t="s">
        <v>422</v>
      </c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8"/>
      <c r="P371" s="110">
        <v>0</v>
      </c>
      <c r="Q371" s="110">
        <v>0</v>
      </c>
      <c r="R371" s="110">
        <v>0</v>
      </c>
      <c r="S371" s="110">
        <v>0</v>
      </c>
      <c r="T371" s="110"/>
      <c r="U371" s="110"/>
      <c r="V371" s="110"/>
      <c r="W371" s="110"/>
      <c r="X371" s="110"/>
      <c r="Y371" s="574"/>
      <c r="Z371" s="573"/>
      <c r="AA371" s="573"/>
      <c r="AB371" s="573"/>
      <c r="AC371" s="573"/>
      <c r="AE371" s="294">
        <f t="shared" si="150"/>
        <v>0</v>
      </c>
    </row>
    <row r="372" spans="1:31" ht="15" customHeight="1" x14ac:dyDescent="0.25">
      <c r="A372" s="232">
        <v>42</v>
      </c>
      <c r="B372" s="39"/>
      <c r="C372" s="233" t="s">
        <v>423</v>
      </c>
      <c r="D372" s="17" t="s">
        <v>424</v>
      </c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6"/>
      <c r="P372" s="106">
        <v>0</v>
      </c>
      <c r="Q372" s="106">
        <v>0</v>
      </c>
      <c r="R372" s="110">
        <v>0</v>
      </c>
      <c r="S372" s="106">
        <v>0</v>
      </c>
      <c r="T372" s="106"/>
      <c r="U372" s="106"/>
      <c r="V372" s="106"/>
      <c r="W372" s="106"/>
      <c r="X372" s="106"/>
      <c r="Y372" s="572"/>
      <c r="Z372" s="573"/>
      <c r="AA372" s="573"/>
      <c r="AB372" s="573"/>
      <c r="AC372" s="573"/>
      <c r="AE372" s="294">
        <f t="shared" si="150"/>
        <v>0</v>
      </c>
    </row>
    <row r="373" spans="1:31" ht="15" customHeight="1" x14ac:dyDescent="0.25">
      <c r="A373" s="244">
        <v>42</v>
      </c>
      <c r="B373" s="220"/>
      <c r="C373" s="243" t="s">
        <v>425</v>
      </c>
      <c r="D373" s="14" t="s">
        <v>426</v>
      </c>
      <c r="E373" s="237"/>
      <c r="F373" s="237"/>
      <c r="G373" s="237"/>
      <c r="H373" s="237"/>
      <c r="I373" s="237"/>
      <c r="J373" s="237"/>
      <c r="K373" s="237"/>
      <c r="L373" s="237"/>
      <c r="M373" s="237"/>
      <c r="N373" s="237"/>
      <c r="O373" s="24"/>
      <c r="P373" s="103">
        <f>P374+P375+P376+P377</f>
        <v>0</v>
      </c>
      <c r="Q373" s="103">
        <v>25</v>
      </c>
      <c r="R373" s="103">
        <f t="shared" ref="R373:Y373" si="168">R374+R375+R376+R377</f>
        <v>0</v>
      </c>
      <c r="S373" s="103">
        <f t="shared" si="168"/>
        <v>0</v>
      </c>
      <c r="T373" s="103">
        <f t="shared" si="168"/>
        <v>0</v>
      </c>
      <c r="U373" s="103">
        <f t="shared" si="168"/>
        <v>0</v>
      </c>
      <c r="V373" s="103">
        <f t="shared" si="168"/>
        <v>0</v>
      </c>
      <c r="W373" s="385">
        <f t="shared" ref="W373" si="169">W374+W375+W376+W377</f>
        <v>0</v>
      </c>
      <c r="X373" s="385">
        <f t="shared" si="168"/>
        <v>0</v>
      </c>
      <c r="Y373" s="568">
        <f t="shared" si="168"/>
        <v>0</v>
      </c>
      <c r="Z373" s="565"/>
      <c r="AA373" s="565"/>
      <c r="AB373" s="565"/>
      <c r="AC373" s="565"/>
      <c r="AE373" s="293">
        <f t="shared" si="150"/>
        <v>0</v>
      </c>
    </row>
    <row r="374" spans="1:31" ht="15" customHeight="1" x14ac:dyDescent="0.25">
      <c r="A374" s="232">
        <v>42</v>
      </c>
      <c r="B374" s="39"/>
      <c r="C374" s="147" t="s">
        <v>427</v>
      </c>
      <c r="D374" s="148" t="s">
        <v>428</v>
      </c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8"/>
      <c r="P374" s="110">
        <v>0</v>
      </c>
      <c r="Q374" s="110">
        <v>0</v>
      </c>
      <c r="R374" s="110">
        <v>0</v>
      </c>
      <c r="S374" s="110">
        <v>0</v>
      </c>
      <c r="T374" s="110"/>
      <c r="U374" s="110"/>
      <c r="V374" s="110"/>
      <c r="W374" s="110"/>
      <c r="X374" s="110"/>
      <c r="Y374" s="574"/>
      <c r="Z374" s="573"/>
      <c r="AA374" s="573"/>
      <c r="AB374" s="573"/>
      <c r="AC374" s="573"/>
      <c r="AE374" s="294">
        <f t="shared" si="150"/>
        <v>0</v>
      </c>
    </row>
    <row r="375" spans="1:31" ht="15" customHeight="1" x14ac:dyDescent="0.25">
      <c r="A375" s="232">
        <v>42</v>
      </c>
      <c r="B375" s="39"/>
      <c r="C375" s="22" t="s">
        <v>429</v>
      </c>
      <c r="D375" s="21" t="s">
        <v>430</v>
      </c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6"/>
      <c r="P375" s="110">
        <v>0</v>
      </c>
      <c r="Q375" s="106">
        <v>0</v>
      </c>
      <c r="R375" s="110">
        <v>0</v>
      </c>
      <c r="S375" s="106">
        <v>0</v>
      </c>
      <c r="T375" s="106"/>
      <c r="U375" s="106"/>
      <c r="V375" s="106"/>
      <c r="W375" s="106"/>
      <c r="X375" s="106"/>
      <c r="Y375" s="572"/>
      <c r="Z375" s="573"/>
      <c r="AA375" s="573"/>
      <c r="AB375" s="573"/>
      <c r="AC375" s="573"/>
      <c r="AE375" s="294">
        <f t="shared" si="150"/>
        <v>0</v>
      </c>
    </row>
    <row r="376" spans="1:31" ht="15" customHeight="1" x14ac:dyDescent="0.25">
      <c r="A376" s="232">
        <v>42</v>
      </c>
      <c r="B376" s="39"/>
      <c r="C376" s="22" t="s">
        <v>431</v>
      </c>
      <c r="D376" s="21" t="s">
        <v>432</v>
      </c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8"/>
      <c r="P376" s="110">
        <v>0</v>
      </c>
      <c r="Q376" s="110">
        <v>0</v>
      </c>
      <c r="R376" s="110">
        <v>0</v>
      </c>
      <c r="S376" s="110">
        <v>0</v>
      </c>
      <c r="T376" s="110"/>
      <c r="U376" s="110"/>
      <c r="V376" s="110"/>
      <c r="W376" s="110"/>
      <c r="X376" s="110"/>
      <c r="Y376" s="574"/>
      <c r="Z376" s="573"/>
      <c r="AA376" s="573"/>
      <c r="AB376" s="573"/>
      <c r="AC376" s="573"/>
      <c r="AE376" s="294">
        <f t="shared" si="150"/>
        <v>0</v>
      </c>
    </row>
    <row r="377" spans="1:31" ht="15" customHeight="1" x14ac:dyDescent="0.25">
      <c r="A377" s="232">
        <v>42</v>
      </c>
      <c r="B377" s="39"/>
      <c r="C377" s="233" t="s">
        <v>433</v>
      </c>
      <c r="D377" s="40" t="s">
        <v>434</v>
      </c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6"/>
      <c r="P377" s="110">
        <v>0</v>
      </c>
      <c r="Q377" s="106">
        <v>25</v>
      </c>
      <c r="R377" s="110">
        <v>0</v>
      </c>
      <c r="S377" s="106"/>
      <c r="T377" s="106"/>
      <c r="U377" s="106"/>
      <c r="V377" s="106"/>
      <c r="W377" s="106"/>
      <c r="X377" s="106"/>
      <c r="Y377" s="572"/>
      <c r="Z377" s="573"/>
      <c r="AA377" s="573"/>
      <c r="AB377" s="573"/>
      <c r="AC377" s="573"/>
      <c r="AE377" s="294">
        <f t="shared" si="150"/>
        <v>0</v>
      </c>
    </row>
    <row r="378" spans="1:31" ht="15" customHeight="1" x14ac:dyDescent="0.25">
      <c r="A378" s="244">
        <v>42</v>
      </c>
      <c r="B378" s="220"/>
      <c r="C378" s="243" t="s">
        <v>435</v>
      </c>
      <c r="D378" s="14" t="s">
        <v>436</v>
      </c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6"/>
      <c r="P378" s="105">
        <v>0</v>
      </c>
      <c r="Q378" s="105">
        <v>1</v>
      </c>
      <c r="R378" s="105">
        <v>0</v>
      </c>
      <c r="S378" s="105">
        <v>15</v>
      </c>
      <c r="T378" s="105">
        <f>SUM(T379)</f>
        <v>15</v>
      </c>
      <c r="U378" s="105">
        <f t="shared" ref="U378:X378" si="170">SUM(U379)</f>
        <v>5</v>
      </c>
      <c r="V378" s="105">
        <f t="shared" si="170"/>
        <v>12</v>
      </c>
      <c r="W378" s="111">
        <f t="shared" si="170"/>
        <v>13</v>
      </c>
      <c r="X378" s="111">
        <f t="shared" si="170"/>
        <v>13</v>
      </c>
      <c r="Y378" s="564"/>
      <c r="Z378" s="565"/>
      <c r="AA378" s="565"/>
      <c r="AB378" s="565"/>
      <c r="AC378" s="565"/>
      <c r="AE378" s="293">
        <f t="shared" si="150"/>
        <v>-3</v>
      </c>
    </row>
    <row r="379" spans="1:31" s="150" customFormat="1" ht="15" customHeight="1" x14ac:dyDescent="0.25">
      <c r="A379" s="247">
        <v>42</v>
      </c>
      <c r="B379" s="248"/>
      <c r="C379" s="248" t="s">
        <v>435</v>
      </c>
      <c r="D379" s="260" t="s">
        <v>1078</v>
      </c>
      <c r="E379" s="236"/>
      <c r="F379" s="248" t="s">
        <v>1076</v>
      </c>
      <c r="G379" s="248" t="s">
        <v>924</v>
      </c>
      <c r="H379" s="248" t="s">
        <v>956</v>
      </c>
      <c r="I379" s="248" t="s">
        <v>926</v>
      </c>
      <c r="J379" s="248" t="s">
        <v>927</v>
      </c>
      <c r="K379" s="260" t="s">
        <v>1077</v>
      </c>
      <c r="L379" s="248" t="s">
        <v>956</v>
      </c>
      <c r="M379" s="248" t="s">
        <v>1005</v>
      </c>
      <c r="N379" s="248" t="s">
        <v>1006</v>
      </c>
      <c r="O379" s="248"/>
      <c r="P379" s="247"/>
      <c r="Q379" s="247"/>
      <c r="R379" s="247"/>
      <c r="S379" s="247"/>
      <c r="T379" s="216">
        <v>15</v>
      </c>
      <c r="U379" s="216">
        <v>5</v>
      </c>
      <c r="V379" s="216">
        <v>12</v>
      </c>
      <c r="W379" s="226">
        <v>13</v>
      </c>
      <c r="X379" s="226">
        <v>13</v>
      </c>
      <c r="Y379" s="566"/>
      <c r="Z379" s="567"/>
      <c r="AA379" s="567"/>
      <c r="AB379" s="567"/>
      <c r="AC379" s="567"/>
      <c r="AE379" s="286"/>
    </row>
    <row r="380" spans="1:31" ht="15" customHeight="1" x14ac:dyDescent="0.25">
      <c r="A380" s="156">
        <v>42</v>
      </c>
      <c r="B380" s="158"/>
      <c r="C380" s="158" t="s">
        <v>437</v>
      </c>
      <c r="D380" s="44" t="s">
        <v>438</v>
      </c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6"/>
      <c r="P380" s="105">
        <v>0</v>
      </c>
      <c r="Q380" s="105">
        <v>0</v>
      </c>
      <c r="R380" s="105">
        <v>0</v>
      </c>
      <c r="S380" s="105">
        <v>0</v>
      </c>
      <c r="T380" s="105"/>
      <c r="U380" s="105"/>
      <c r="V380" s="105"/>
      <c r="W380" s="111"/>
      <c r="X380" s="111"/>
      <c r="Y380" s="564"/>
      <c r="Z380" s="565"/>
      <c r="AA380" s="565"/>
      <c r="AB380" s="565"/>
      <c r="AC380" s="565"/>
      <c r="AE380" s="293">
        <f t="shared" si="150"/>
        <v>0</v>
      </c>
    </row>
    <row r="381" spans="1:31" ht="15" customHeight="1" x14ac:dyDescent="0.25">
      <c r="A381" s="244">
        <v>42</v>
      </c>
      <c r="B381" s="220"/>
      <c r="C381" s="243" t="s">
        <v>439</v>
      </c>
      <c r="D381" s="2" t="s">
        <v>440</v>
      </c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6"/>
      <c r="P381" s="105">
        <v>7</v>
      </c>
      <c r="Q381" s="105">
        <v>18</v>
      </c>
      <c r="R381" s="105">
        <v>0</v>
      </c>
      <c r="S381" s="105">
        <v>17</v>
      </c>
      <c r="T381" s="105">
        <f>SUM(T382)</f>
        <v>10</v>
      </c>
      <c r="U381" s="105">
        <f t="shared" ref="U381:X381" si="171">SUM(U382)</f>
        <v>0</v>
      </c>
      <c r="V381" s="105">
        <f t="shared" si="171"/>
        <v>10</v>
      </c>
      <c r="W381" s="111">
        <f t="shared" si="171"/>
        <v>10</v>
      </c>
      <c r="X381" s="111">
        <f t="shared" si="171"/>
        <v>10</v>
      </c>
      <c r="Y381" s="564"/>
      <c r="Z381" s="565"/>
      <c r="AA381" s="565"/>
      <c r="AB381" s="565"/>
      <c r="AC381" s="565"/>
      <c r="AE381" s="293">
        <f t="shared" si="150"/>
        <v>-7</v>
      </c>
    </row>
    <row r="382" spans="1:31" s="150" customFormat="1" ht="15" customHeight="1" x14ac:dyDescent="0.25">
      <c r="A382" s="247">
        <v>42</v>
      </c>
      <c r="B382" s="248"/>
      <c r="C382" s="248" t="s">
        <v>439</v>
      </c>
      <c r="D382" s="260" t="s">
        <v>440</v>
      </c>
      <c r="E382" s="236"/>
      <c r="F382" s="248" t="s">
        <v>1042</v>
      </c>
      <c r="G382" s="248" t="s">
        <v>924</v>
      </c>
      <c r="H382" s="248" t="s">
        <v>925</v>
      </c>
      <c r="I382" s="248" t="s">
        <v>926</v>
      </c>
      <c r="J382" s="248" t="s">
        <v>927</v>
      </c>
      <c r="K382" s="260" t="s">
        <v>1043</v>
      </c>
      <c r="L382" s="248" t="s">
        <v>998</v>
      </c>
      <c r="M382" s="248" t="s">
        <v>1044</v>
      </c>
      <c r="N382" s="248" t="s">
        <v>1000</v>
      </c>
      <c r="O382" s="248"/>
      <c r="P382" s="247"/>
      <c r="Q382" s="247"/>
      <c r="R382" s="247"/>
      <c r="S382" s="247"/>
      <c r="T382" s="216">
        <v>10</v>
      </c>
      <c r="U382" s="216"/>
      <c r="V382" s="216">
        <v>10</v>
      </c>
      <c r="W382" s="226">
        <v>10</v>
      </c>
      <c r="X382" s="226">
        <v>10</v>
      </c>
      <c r="Y382" s="566"/>
      <c r="Z382" s="567"/>
      <c r="AA382" s="567"/>
      <c r="AB382" s="567"/>
      <c r="AC382" s="567"/>
      <c r="AE382" s="286"/>
    </row>
    <row r="383" spans="1:31" ht="15" customHeight="1" x14ac:dyDescent="0.25">
      <c r="A383" s="156">
        <v>42</v>
      </c>
      <c r="B383" s="158"/>
      <c r="C383" s="158" t="s">
        <v>441</v>
      </c>
      <c r="D383" s="14" t="s">
        <v>442</v>
      </c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18"/>
      <c r="P383" s="105">
        <v>4</v>
      </c>
      <c r="Q383" s="105">
        <v>15</v>
      </c>
      <c r="R383" s="105">
        <v>0</v>
      </c>
      <c r="S383" s="105">
        <v>10</v>
      </c>
      <c r="T383" s="105">
        <f>SUM(T384)</f>
        <v>10</v>
      </c>
      <c r="U383" s="105">
        <f t="shared" ref="U383:X383" si="172">SUM(U384)</f>
        <v>0</v>
      </c>
      <c r="V383" s="105">
        <f t="shared" si="172"/>
        <v>12</v>
      </c>
      <c r="W383" s="111">
        <f t="shared" si="172"/>
        <v>12</v>
      </c>
      <c r="X383" s="111">
        <f t="shared" si="172"/>
        <v>12</v>
      </c>
      <c r="Y383" s="564"/>
      <c r="Z383" s="565"/>
      <c r="AA383" s="565"/>
      <c r="AB383" s="565"/>
      <c r="AC383" s="565"/>
      <c r="AE383" s="296">
        <f t="shared" si="150"/>
        <v>2</v>
      </c>
    </row>
    <row r="384" spans="1:31" s="150" customFormat="1" ht="15" customHeight="1" x14ac:dyDescent="0.25">
      <c r="A384" s="247">
        <v>42</v>
      </c>
      <c r="B384" s="248"/>
      <c r="C384" s="248" t="s">
        <v>441</v>
      </c>
      <c r="D384" s="260" t="s">
        <v>442</v>
      </c>
      <c r="E384" s="263"/>
      <c r="F384" s="248" t="s">
        <v>1066</v>
      </c>
      <c r="G384" s="248" t="s">
        <v>924</v>
      </c>
      <c r="H384" s="248" t="s">
        <v>956</v>
      </c>
      <c r="I384" s="248" t="s">
        <v>926</v>
      </c>
      <c r="J384" s="248" t="s">
        <v>927</v>
      </c>
      <c r="K384" s="248" t="s">
        <v>1067</v>
      </c>
      <c r="L384" s="248" t="s">
        <v>1068</v>
      </c>
      <c r="M384" s="248" t="s">
        <v>1069</v>
      </c>
      <c r="N384" s="248" t="s">
        <v>1070</v>
      </c>
      <c r="O384" s="248"/>
      <c r="P384" s="247"/>
      <c r="Q384" s="247"/>
      <c r="R384" s="247"/>
      <c r="S384" s="247"/>
      <c r="T384" s="216">
        <v>10</v>
      </c>
      <c r="U384" s="216"/>
      <c r="V384" s="216">
        <v>12</v>
      </c>
      <c r="W384" s="226">
        <v>12</v>
      </c>
      <c r="X384" s="226">
        <v>12</v>
      </c>
      <c r="Y384" s="566"/>
      <c r="Z384" s="567"/>
      <c r="AA384" s="567"/>
      <c r="AB384" s="567"/>
      <c r="AC384" s="567"/>
      <c r="AE384" s="286"/>
    </row>
    <row r="385" spans="1:31" ht="15" customHeight="1" x14ac:dyDescent="0.25">
      <c r="A385" s="3">
        <v>42</v>
      </c>
      <c r="B385" s="220"/>
      <c r="C385" s="144" t="s">
        <v>443</v>
      </c>
      <c r="D385" s="14" t="s">
        <v>444</v>
      </c>
      <c r="E385" s="220"/>
      <c r="F385" s="220"/>
      <c r="G385" s="220"/>
      <c r="H385" s="220"/>
      <c r="I385" s="220"/>
      <c r="J385" s="220"/>
      <c r="K385" s="220"/>
      <c r="L385" s="220"/>
      <c r="M385" s="220"/>
      <c r="N385" s="220"/>
      <c r="O385" s="14"/>
      <c r="P385" s="105">
        <v>0</v>
      </c>
      <c r="Q385" s="105">
        <v>4</v>
      </c>
      <c r="R385" s="105">
        <v>0</v>
      </c>
      <c r="S385" s="105">
        <v>17</v>
      </c>
      <c r="T385" s="105">
        <f>SUM(T386)</f>
        <v>15</v>
      </c>
      <c r="U385" s="105">
        <f t="shared" ref="U385:X385" si="173">SUM(U386)</f>
        <v>0</v>
      </c>
      <c r="V385" s="105">
        <f t="shared" si="173"/>
        <v>10</v>
      </c>
      <c r="W385" s="111">
        <f t="shared" si="173"/>
        <v>13</v>
      </c>
      <c r="X385" s="111">
        <f t="shared" si="173"/>
        <v>13</v>
      </c>
      <c r="Y385" s="564"/>
      <c r="Z385" s="565"/>
      <c r="AA385" s="565"/>
      <c r="AB385" s="565"/>
      <c r="AC385" s="565"/>
      <c r="AE385" s="293">
        <f t="shared" si="150"/>
        <v>-7</v>
      </c>
    </row>
    <row r="386" spans="1:31" s="150" customFormat="1" ht="15" customHeight="1" x14ac:dyDescent="0.25">
      <c r="A386" s="247">
        <v>42</v>
      </c>
      <c r="B386" s="248"/>
      <c r="C386" s="248" t="s">
        <v>443</v>
      </c>
      <c r="D386" s="260" t="s">
        <v>444</v>
      </c>
      <c r="E386" s="267"/>
      <c r="F386" s="248" t="s">
        <v>1076</v>
      </c>
      <c r="G386" s="248" t="s">
        <v>924</v>
      </c>
      <c r="H386" s="248" t="s">
        <v>956</v>
      </c>
      <c r="I386" s="248" t="s">
        <v>926</v>
      </c>
      <c r="J386" s="248" t="s">
        <v>927</v>
      </c>
      <c r="K386" s="260" t="s">
        <v>1077</v>
      </c>
      <c r="L386" s="248" t="s">
        <v>956</v>
      </c>
      <c r="M386" s="248" t="s">
        <v>1005</v>
      </c>
      <c r="N386" s="248" t="s">
        <v>1006</v>
      </c>
      <c r="O386" s="248"/>
      <c r="P386" s="247"/>
      <c r="Q386" s="247"/>
      <c r="R386" s="247"/>
      <c r="S386" s="247"/>
      <c r="T386" s="216">
        <v>15</v>
      </c>
      <c r="U386" s="216"/>
      <c r="V386" s="216">
        <v>10</v>
      </c>
      <c r="W386" s="226">
        <v>13</v>
      </c>
      <c r="X386" s="226">
        <v>13</v>
      </c>
      <c r="Y386" s="566"/>
      <c r="Z386" s="567"/>
      <c r="AA386" s="567"/>
      <c r="AB386" s="567"/>
      <c r="AC386" s="567"/>
      <c r="AE386" s="286"/>
    </row>
    <row r="387" spans="1:31" ht="15" customHeight="1" x14ac:dyDescent="0.25">
      <c r="A387" s="244">
        <v>42</v>
      </c>
      <c r="B387" s="220"/>
      <c r="C387" s="243" t="s">
        <v>445</v>
      </c>
      <c r="D387" s="14" t="s">
        <v>446</v>
      </c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  <c r="O387" s="24"/>
      <c r="P387" s="103">
        <v>8</v>
      </c>
      <c r="Q387" s="103">
        <v>20</v>
      </c>
      <c r="R387" s="105">
        <v>0</v>
      </c>
      <c r="S387" s="103">
        <v>0</v>
      </c>
      <c r="T387" s="103"/>
      <c r="U387" s="103"/>
      <c r="V387" s="103"/>
      <c r="W387" s="385"/>
      <c r="X387" s="385"/>
      <c r="Y387" s="568"/>
      <c r="Z387" s="565"/>
      <c r="AA387" s="565"/>
      <c r="AB387" s="565"/>
      <c r="AC387" s="565"/>
      <c r="AE387" s="293">
        <f t="shared" si="150"/>
        <v>0</v>
      </c>
    </row>
    <row r="388" spans="1:31" ht="15" customHeight="1" x14ac:dyDescent="0.25">
      <c r="A388" s="244">
        <v>42</v>
      </c>
      <c r="B388" s="220"/>
      <c r="C388" s="243" t="s">
        <v>447</v>
      </c>
      <c r="D388" s="14" t="s">
        <v>448</v>
      </c>
      <c r="E388" s="220"/>
      <c r="F388" s="220"/>
      <c r="G388" s="220"/>
      <c r="H388" s="220"/>
      <c r="I388" s="220"/>
      <c r="J388" s="220"/>
      <c r="K388" s="220"/>
      <c r="L388" s="220"/>
      <c r="M388" s="220"/>
      <c r="N388" s="220"/>
      <c r="O388" s="14"/>
      <c r="P388" s="105">
        <v>0</v>
      </c>
      <c r="Q388" s="105">
        <v>0</v>
      </c>
      <c r="R388" s="105">
        <v>0</v>
      </c>
      <c r="S388" s="105">
        <v>0</v>
      </c>
      <c r="T388" s="105"/>
      <c r="U388" s="105"/>
      <c r="V388" s="105"/>
      <c r="W388" s="111"/>
      <c r="X388" s="111"/>
      <c r="Y388" s="564"/>
      <c r="Z388" s="565"/>
      <c r="AA388" s="565"/>
      <c r="AB388" s="565"/>
      <c r="AC388" s="565"/>
      <c r="AE388" s="293">
        <f t="shared" si="150"/>
        <v>0</v>
      </c>
    </row>
    <row r="389" spans="1:31" ht="15" customHeight="1" x14ac:dyDescent="0.25">
      <c r="A389" s="221">
        <v>43</v>
      </c>
      <c r="B389" s="219" t="s">
        <v>449</v>
      </c>
      <c r="C389" s="218"/>
      <c r="D389" s="1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2"/>
      <c r="P389" s="107">
        <f>P390+P398</f>
        <v>6</v>
      </c>
      <c r="Q389" s="107">
        <f t="shared" ref="Q389:Y389" si="174">Q390+Q398</f>
        <v>14</v>
      </c>
      <c r="R389" s="107">
        <f t="shared" si="174"/>
        <v>0</v>
      </c>
      <c r="S389" s="107">
        <f t="shared" si="174"/>
        <v>28</v>
      </c>
      <c r="T389" s="107">
        <f>SUM(T390+T398)</f>
        <v>25</v>
      </c>
      <c r="U389" s="107">
        <f t="shared" ref="U389:X389" si="175">SUM(U390+U398)</f>
        <v>0</v>
      </c>
      <c r="V389" s="107">
        <f t="shared" si="175"/>
        <v>21</v>
      </c>
      <c r="W389" s="388">
        <f t="shared" ref="W389" si="176">SUM(W390+W398)</f>
        <v>22</v>
      </c>
      <c r="X389" s="388">
        <f t="shared" si="175"/>
        <v>22</v>
      </c>
      <c r="Y389" s="577">
        <f t="shared" si="174"/>
        <v>0</v>
      </c>
      <c r="Z389" s="563"/>
      <c r="AA389" s="563"/>
      <c r="AB389" s="563"/>
      <c r="AC389" s="563"/>
      <c r="AE389" s="292">
        <f t="shared" si="150"/>
        <v>-7</v>
      </c>
    </row>
    <row r="390" spans="1:31" ht="15" customHeight="1" x14ac:dyDescent="0.25">
      <c r="A390" s="244">
        <v>43</v>
      </c>
      <c r="B390" s="242"/>
      <c r="C390" s="243" t="s">
        <v>450</v>
      </c>
      <c r="D390" s="34" t="s">
        <v>451</v>
      </c>
      <c r="E390" s="220"/>
      <c r="F390" s="220"/>
      <c r="G390" s="220"/>
      <c r="H390" s="220"/>
      <c r="I390" s="220"/>
      <c r="J390" s="220"/>
      <c r="K390" s="220"/>
      <c r="L390" s="220"/>
      <c r="M390" s="220"/>
      <c r="N390" s="220"/>
      <c r="O390" s="14"/>
      <c r="P390" s="105">
        <v>6</v>
      </c>
      <c r="Q390" s="105">
        <v>10</v>
      </c>
      <c r="R390" s="105">
        <f t="shared" ref="R390:Y390" si="177">R391+R393+R394+R396+R397</f>
        <v>0</v>
      </c>
      <c r="S390" s="105">
        <f t="shared" si="177"/>
        <v>28</v>
      </c>
      <c r="T390" s="105">
        <f t="shared" si="177"/>
        <v>25</v>
      </c>
      <c r="U390" s="105">
        <f t="shared" si="177"/>
        <v>0</v>
      </c>
      <c r="V390" s="105">
        <f t="shared" si="177"/>
        <v>21</v>
      </c>
      <c r="W390" s="111">
        <f t="shared" ref="W390" si="178">W391+W393+W394+W396+W397</f>
        <v>22</v>
      </c>
      <c r="X390" s="111">
        <f t="shared" si="177"/>
        <v>22</v>
      </c>
      <c r="Y390" s="564">
        <f t="shared" si="177"/>
        <v>0</v>
      </c>
      <c r="Z390" s="565"/>
      <c r="AA390" s="565"/>
      <c r="AB390" s="565"/>
      <c r="AC390" s="565"/>
      <c r="AE390" s="293">
        <f t="shared" si="150"/>
        <v>-7</v>
      </c>
    </row>
    <row r="391" spans="1:31" ht="15" customHeight="1" x14ac:dyDescent="0.25">
      <c r="A391" s="232">
        <v>43</v>
      </c>
      <c r="B391" s="146"/>
      <c r="C391" s="233" t="s">
        <v>452</v>
      </c>
      <c r="D391" s="17" t="s">
        <v>453</v>
      </c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6"/>
      <c r="P391" s="106">
        <v>4</v>
      </c>
      <c r="Q391" s="106">
        <v>4</v>
      </c>
      <c r="R391" s="106">
        <v>0</v>
      </c>
      <c r="S391" s="106">
        <v>18</v>
      </c>
      <c r="T391" s="106">
        <f>SUM(T392)</f>
        <v>15</v>
      </c>
      <c r="U391" s="106">
        <f t="shared" ref="U391:X391" si="179">SUM(U392)</f>
        <v>0</v>
      </c>
      <c r="V391" s="106">
        <f t="shared" si="179"/>
        <v>14</v>
      </c>
      <c r="W391" s="106">
        <f t="shared" si="179"/>
        <v>15</v>
      </c>
      <c r="X391" s="106">
        <f t="shared" si="179"/>
        <v>15</v>
      </c>
      <c r="Y391" s="572"/>
      <c r="Z391" s="573"/>
      <c r="AA391" s="573"/>
      <c r="AB391" s="573"/>
      <c r="AC391" s="573"/>
      <c r="AE391" s="294">
        <f t="shared" si="150"/>
        <v>-4</v>
      </c>
    </row>
    <row r="392" spans="1:31" s="150" customFormat="1" ht="15" customHeight="1" x14ac:dyDescent="0.25">
      <c r="A392" s="247">
        <v>43</v>
      </c>
      <c r="B392" s="248"/>
      <c r="C392" s="248" t="s">
        <v>452</v>
      </c>
      <c r="D392" s="260" t="s">
        <v>1079</v>
      </c>
      <c r="E392" s="267"/>
      <c r="F392" s="248" t="s">
        <v>1072</v>
      </c>
      <c r="G392" s="248" t="s">
        <v>924</v>
      </c>
      <c r="H392" s="248" t="s">
        <v>932</v>
      </c>
      <c r="I392" s="248" t="s">
        <v>926</v>
      </c>
      <c r="J392" s="248"/>
      <c r="K392" s="260" t="s">
        <v>1073</v>
      </c>
      <c r="L392" s="248" t="s">
        <v>932</v>
      </c>
      <c r="M392" s="248" t="s">
        <v>1074</v>
      </c>
      <c r="N392" s="248" t="s">
        <v>1075</v>
      </c>
      <c r="O392" s="248"/>
      <c r="P392" s="247"/>
      <c r="Q392" s="247"/>
      <c r="R392" s="247"/>
      <c r="S392" s="247"/>
      <c r="T392" s="226">
        <v>15</v>
      </c>
      <c r="U392" s="226"/>
      <c r="V392" s="226">
        <v>14</v>
      </c>
      <c r="W392" s="226">
        <v>15</v>
      </c>
      <c r="X392" s="226">
        <v>15</v>
      </c>
      <c r="Y392" s="576"/>
      <c r="Z392" s="567"/>
      <c r="AA392" s="567"/>
      <c r="AB392" s="567"/>
      <c r="AC392" s="567"/>
      <c r="AE392" s="286"/>
    </row>
    <row r="393" spans="1:31" ht="15" customHeight="1" x14ac:dyDescent="0.25">
      <c r="A393" s="232">
        <v>43</v>
      </c>
      <c r="B393" s="146"/>
      <c r="C393" s="177" t="s">
        <v>454</v>
      </c>
      <c r="D393" s="21" t="s">
        <v>455</v>
      </c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8"/>
      <c r="P393" s="110">
        <v>1</v>
      </c>
      <c r="Q393" s="110">
        <v>1</v>
      </c>
      <c r="R393" s="106">
        <v>0</v>
      </c>
      <c r="S393" s="110">
        <v>0</v>
      </c>
      <c r="T393" s="110"/>
      <c r="U393" s="110"/>
      <c r="V393" s="110"/>
      <c r="W393" s="110"/>
      <c r="X393" s="110"/>
      <c r="Y393" s="574"/>
      <c r="Z393" s="573"/>
      <c r="AA393" s="573"/>
      <c r="AB393" s="573"/>
      <c r="AC393" s="573"/>
      <c r="AE393" s="294">
        <f t="shared" si="150"/>
        <v>0</v>
      </c>
    </row>
    <row r="394" spans="1:31" ht="15" customHeight="1" x14ac:dyDescent="0.25">
      <c r="A394" s="232">
        <v>43</v>
      </c>
      <c r="B394" s="146"/>
      <c r="C394" s="233" t="s">
        <v>456</v>
      </c>
      <c r="D394" s="17" t="s">
        <v>457</v>
      </c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8"/>
      <c r="P394" s="110">
        <v>0</v>
      </c>
      <c r="Q394" s="110">
        <v>0</v>
      </c>
      <c r="R394" s="106">
        <v>0</v>
      </c>
      <c r="S394" s="110">
        <v>10</v>
      </c>
      <c r="T394" s="110">
        <f>SUM(T395)</f>
        <v>10</v>
      </c>
      <c r="U394" s="110">
        <f t="shared" ref="U394:X394" si="180">SUM(U395)</f>
        <v>0</v>
      </c>
      <c r="V394" s="110">
        <f t="shared" si="180"/>
        <v>7</v>
      </c>
      <c r="W394" s="110">
        <f t="shared" si="180"/>
        <v>7</v>
      </c>
      <c r="X394" s="110">
        <f t="shared" si="180"/>
        <v>7</v>
      </c>
      <c r="Y394" s="574"/>
      <c r="Z394" s="573"/>
      <c r="AA394" s="573"/>
      <c r="AB394" s="573"/>
      <c r="AC394" s="573"/>
      <c r="AE394" s="294">
        <f t="shared" si="150"/>
        <v>-3</v>
      </c>
    </row>
    <row r="395" spans="1:31" s="150" customFormat="1" ht="15" customHeight="1" x14ac:dyDescent="0.25">
      <c r="A395" s="247">
        <v>43</v>
      </c>
      <c r="B395" s="248"/>
      <c r="C395" s="248" t="s">
        <v>456</v>
      </c>
      <c r="D395" s="260" t="s">
        <v>1080</v>
      </c>
      <c r="E395" s="260"/>
      <c r="F395" s="248" t="s">
        <v>1072</v>
      </c>
      <c r="G395" s="248" t="s">
        <v>924</v>
      </c>
      <c r="H395" s="248" t="s">
        <v>932</v>
      </c>
      <c r="I395" s="248" t="s">
        <v>926</v>
      </c>
      <c r="J395" s="248"/>
      <c r="K395" s="260" t="s">
        <v>1073</v>
      </c>
      <c r="L395" s="248" t="s">
        <v>932</v>
      </c>
      <c r="M395" s="248" t="s">
        <v>1074</v>
      </c>
      <c r="N395" s="248" t="s">
        <v>1075</v>
      </c>
      <c r="O395" s="248"/>
      <c r="P395" s="247"/>
      <c r="Q395" s="247"/>
      <c r="R395" s="247"/>
      <c r="S395" s="247"/>
      <c r="T395" s="229">
        <v>10</v>
      </c>
      <c r="U395" s="229"/>
      <c r="V395" s="229">
        <v>7</v>
      </c>
      <c r="W395" s="229">
        <v>7</v>
      </c>
      <c r="X395" s="229">
        <v>7</v>
      </c>
      <c r="Y395" s="575"/>
      <c r="Z395" s="567"/>
      <c r="AA395" s="567"/>
      <c r="AB395" s="567"/>
      <c r="AC395" s="567"/>
      <c r="AE395" s="286"/>
    </row>
    <row r="396" spans="1:31" ht="15" customHeight="1" x14ac:dyDescent="0.25">
      <c r="A396" s="232">
        <v>43</v>
      </c>
      <c r="B396" s="39"/>
      <c r="C396" s="233" t="s">
        <v>458</v>
      </c>
      <c r="D396" s="30" t="s">
        <v>459</v>
      </c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6"/>
      <c r="P396" s="106">
        <v>1</v>
      </c>
      <c r="Q396" s="106">
        <v>2</v>
      </c>
      <c r="R396" s="106">
        <v>0</v>
      </c>
      <c r="S396" s="106">
        <v>0</v>
      </c>
      <c r="T396" s="106"/>
      <c r="U396" s="106"/>
      <c r="V396" s="106"/>
      <c r="W396" s="106"/>
      <c r="X396" s="106"/>
      <c r="Y396" s="572"/>
      <c r="Z396" s="573"/>
      <c r="AA396" s="573"/>
      <c r="AB396" s="573"/>
      <c r="AC396" s="573"/>
      <c r="AE396" s="294">
        <f t="shared" ref="AE396:AE457" si="181">V396-S396</f>
        <v>0</v>
      </c>
    </row>
    <row r="397" spans="1:31" ht="15" customHeight="1" x14ac:dyDescent="0.25">
      <c r="A397" s="232">
        <v>43</v>
      </c>
      <c r="B397" s="39"/>
      <c r="C397" s="37" t="s">
        <v>460</v>
      </c>
      <c r="D397" s="30" t="s">
        <v>461</v>
      </c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6"/>
      <c r="P397" s="106">
        <v>0</v>
      </c>
      <c r="Q397" s="106">
        <v>3</v>
      </c>
      <c r="R397" s="106">
        <v>0</v>
      </c>
      <c r="S397" s="106">
        <v>0</v>
      </c>
      <c r="T397" s="106"/>
      <c r="U397" s="106"/>
      <c r="V397" s="106"/>
      <c r="W397" s="106"/>
      <c r="X397" s="106"/>
      <c r="Y397" s="572"/>
      <c r="Z397" s="573"/>
      <c r="AA397" s="573"/>
      <c r="AB397" s="573"/>
      <c r="AC397" s="573"/>
      <c r="AE397" s="294">
        <f t="shared" si="181"/>
        <v>0</v>
      </c>
    </row>
    <row r="398" spans="1:31" ht="15" customHeight="1" x14ac:dyDescent="0.25">
      <c r="A398" s="3">
        <v>43</v>
      </c>
      <c r="B398" s="220"/>
      <c r="C398" s="144" t="s">
        <v>462</v>
      </c>
      <c r="D398" s="34" t="s">
        <v>463</v>
      </c>
      <c r="E398" s="220"/>
      <c r="F398" s="220"/>
      <c r="G398" s="220"/>
      <c r="H398" s="220"/>
      <c r="I398" s="220"/>
      <c r="J398" s="220"/>
      <c r="K398" s="220"/>
      <c r="L398" s="220"/>
      <c r="M398" s="220"/>
      <c r="N398" s="220"/>
      <c r="O398" s="14"/>
      <c r="P398" s="105">
        <v>0</v>
      </c>
      <c r="Q398" s="105">
        <v>4</v>
      </c>
      <c r="R398" s="105">
        <v>0</v>
      </c>
      <c r="S398" s="105">
        <v>0</v>
      </c>
      <c r="T398" s="105"/>
      <c r="U398" s="105"/>
      <c r="V398" s="105"/>
      <c r="W398" s="111"/>
      <c r="X398" s="111"/>
      <c r="Y398" s="564"/>
      <c r="Z398" s="565"/>
      <c r="AA398" s="565"/>
      <c r="AB398" s="565"/>
      <c r="AC398" s="565"/>
      <c r="AE398" s="293">
        <f t="shared" si="181"/>
        <v>0</v>
      </c>
    </row>
    <row r="399" spans="1:31" ht="15" customHeight="1" x14ac:dyDescent="0.25">
      <c r="A399" s="221">
        <v>45</v>
      </c>
      <c r="B399" s="219" t="s">
        <v>464</v>
      </c>
      <c r="C399" s="218"/>
      <c r="D399" s="11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60"/>
      <c r="P399" s="104">
        <f t="shared" ref="P399:Y399" si="182">P400+P402+P403+P404+P406+P407+P411+P412+P413+P416+P418+P419+P420+P423+P424</f>
        <v>63</v>
      </c>
      <c r="Q399" s="104">
        <f t="shared" si="182"/>
        <v>109</v>
      </c>
      <c r="R399" s="104">
        <f t="shared" si="182"/>
        <v>15</v>
      </c>
      <c r="S399" s="104">
        <f t="shared" si="182"/>
        <v>38</v>
      </c>
      <c r="T399" s="104">
        <f>SUM(T400+T402+T403+T404+T406+T407+T411+T412+T413+T416+T418+T419+T420+T423+T424)</f>
        <v>64</v>
      </c>
      <c r="U399" s="104">
        <f t="shared" ref="U399:X399" si="183">SUM(U400+U402+U403+U404+U406+U407+U411+U412+U413+U416+U418+U419+U420+U423+U424)</f>
        <v>16</v>
      </c>
      <c r="V399" s="104">
        <f t="shared" si="183"/>
        <v>51</v>
      </c>
      <c r="W399" s="384">
        <f t="shared" ref="W399" si="184">SUM(W400+W402+W403+W404+W406+W407+W411+W412+W413+W416+W418+W419+W420+W423+W424)</f>
        <v>51</v>
      </c>
      <c r="X399" s="384">
        <f t="shared" si="183"/>
        <v>51</v>
      </c>
      <c r="Y399" s="562">
        <f t="shared" si="182"/>
        <v>0</v>
      </c>
      <c r="Z399" s="563"/>
      <c r="AA399" s="563"/>
      <c r="AB399" s="563"/>
      <c r="AC399" s="563"/>
      <c r="AE399" s="295">
        <f t="shared" si="181"/>
        <v>13</v>
      </c>
    </row>
    <row r="400" spans="1:31" ht="15" customHeight="1" x14ac:dyDescent="0.25">
      <c r="A400" s="244">
        <v>45</v>
      </c>
      <c r="B400" s="173"/>
      <c r="C400" s="243" t="s">
        <v>467</v>
      </c>
      <c r="D400" s="14" t="s">
        <v>468</v>
      </c>
      <c r="E400" s="220"/>
      <c r="F400" s="220"/>
      <c r="G400" s="220"/>
      <c r="H400" s="220"/>
      <c r="I400" s="220"/>
      <c r="J400" s="220"/>
      <c r="K400" s="220"/>
      <c r="L400" s="220"/>
      <c r="M400" s="220"/>
      <c r="N400" s="220"/>
      <c r="O400" s="14"/>
      <c r="P400" s="105">
        <v>27</v>
      </c>
      <c r="Q400" s="105">
        <v>35</v>
      </c>
      <c r="R400" s="105">
        <v>12</v>
      </c>
      <c r="S400" s="105">
        <v>12</v>
      </c>
      <c r="T400" s="105">
        <f>SUM(T401)</f>
        <v>21</v>
      </c>
      <c r="U400" s="105">
        <f t="shared" ref="U400:X400" si="185">SUM(U401)</f>
        <v>10</v>
      </c>
      <c r="V400" s="105">
        <f t="shared" si="185"/>
        <v>21</v>
      </c>
      <c r="W400" s="111">
        <f t="shared" si="185"/>
        <v>21</v>
      </c>
      <c r="X400" s="111">
        <f t="shared" si="185"/>
        <v>21</v>
      </c>
      <c r="Y400" s="564"/>
      <c r="Z400" s="565"/>
      <c r="AA400" s="565"/>
      <c r="AB400" s="565"/>
      <c r="AC400" s="565"/>
      <c r="AE400" s="296">
        <f t="shared" si="181"/>
        <v>9</v>
      </c>
    </row>
    <row r="401" spans="1:31" s="150" customFormat="1" ht="15" customHeight="1" x14ac:dyDescent="0.25">
      <c r="A401" s="247">
        <v>45</v>
      </c>
      <c r="B401" s="248"/>
      <c r="C401" s="248" t="s">
        <v>467</v>
      </c>
      <c r="D401" s="260" t="s">
        <v>468</v>
      </c>
      <c r="E401" s="267"/>
      <c r="F401" s="248" t="s">
        <v>946</v>
      </c>
      <c r="G401" s="248" t="s">
        <v>924</v>
      </c>
      <c r="H401" s="248" t="s">
        <v>947</v>
      </c>
      <c r="I401" s="248" t="s">
        <v>926</v>
      </c>
      <c r="J401" s="248" t="s">
        <v>964</v>
      </c>
      <c r="K401" s="260" t="s">
        <v>938</v>
      </c>
      <c r="L401" s="248" t="s">
        <v>947</v>
      </c>
      <c r="M401" s="248" t="s">
        <v>948</v>
      </c>
      <c r="N401" s="248" t="s">
        <v>949</v>
      </c>
      <c r="O401" s="248"/>
      <c r="P401" s="247"/>
      <c r="Q401" s="247"/>
      <c r="R401" s="247"/>
      <c r="S401" s="247"/>
      <c r="T401" s="216">
        <v>21</v>
      </c>
      <c r="U401" s="216">
        <v>10</v>
      </c>
      <c r="V401" s="216">
        <v>21</v>
      </c>
      <c r="W401" s="226">
        <v>21</v>
      </c>
      <c r="X401" s="226">
        <v>21</v>
      </c>
      <c r="Y401" s="566"/>
      <c r="Z401" s="567"/>
      <c r="AA401" s="567"/>
      <c r="AB401" s="567"/>
      <c r="AC401" s="567"/>
      <c r="AE401" s="286"/>
    </row>
    <row r="402" spans="1:31" ht="15" customHeight="1" x14ac:dyDescent="0.25">
      <c r="A402" s="244">
        <v>45</v>
      </c>
      <c r="B402" s="173"/>
      <c r="C402" s="243" t="s">
        <v>469</v>
      </c>
      <c r="D402" s="2" t="s">
        <v>470</v>
      </c>
      <c r="E402" s="220"/>
      <c r="F402" s="220"/>
      <c r="G402" s="220"/>
      <c r="H402" s="220"/>
      <c r="I402" s="220"/>
      <c r="J402" s="220"/>
      <c r="K402" s="220"/>
      <c r="L402" s="220"/>
      <c r="M402" s="220"/>
      <c r="N402" s="220"/>
      <c r="O402" s="14"/>
      <c r="P402" s="105">
        <v>0</v>
      </c>
      <c r="Q402" s="105">
        <v>0</v>
      </c>
      <c r="R402" s="105">
        <v>0</v>
      </c>
      <c r="S402" s="105"/>
      <c r="T402" s="105"/>
      <c r="U402" s="105"/>
      <c r="V402" s="105"/>
      <c r="W402" s="111"/>
      <c r="X402" s="111"/>
      <c r="Y402" s="564"/>
      <c r="Z402" s="565"/>
      <c r="AA402" s="565"/>
      <c r="AB402" s="565"/>
      <c r="AC402" s="565"/>
      <c r="AE402" s="293">
        <f t="shared" si="181"/>
        <v>0</v>
      </c>
    </row>
    <row r="403" spans="1:31" ht="15" customHeight="1" x14ac:dyDescent="0.25">
      <c r="A403" s="3">
        <v>45</v>
      </c>
      <c r="B403" s="143"/>
      <c r="C403" s="143" t="s">
        <v>465</v>
      </c>
      <c r="D403" s="36" t="s">
        <v>466</v>
      </c>
      <c r="E403" s="237"/>
      <c r="F403" s="237"/>
      <c r="G403" s="237"/>
      <c r="H403" s="237"/>
      <c r="I403" s="237"/>
      <c r="J403" s="237"/>
      <c r="K403" s="237"/>
      <c r="L403" s="237"/>
      <c r="M403" s="237"/>
      <c r="N403" s="237"/>
      <c r="O403" s="24"/>
      <c r="P403" s="103">
        <v>0</v>
      </c>
      <c r="Q403" s="103">
        <v>10</v>
      </c>
      <c r="R403" s="105">
        <v>0</v>
      </c>
      <c r="S403" s="103"/>
      <c r="T403" s="103"/>
      <c r="U403" s="103"/>
      <c r="V403" s="103"/>
      <c r="W403" s="385"/>
      <c r="X403" s="385"/>
      <c r="Y403" s="568"/>
      <c r="Z403" s="565"/>
      <c r="AA403" s="565"/>
      <c r="AB403" s="565"/>
      <c r="AC403" s="565"/>
      <c r="AE403" s="293">
        <f t="shared" si="181"/>
        <v>0</v>
      </c>
    </row>
    <row r="404" spans="1:31" ht="15" customHeight="1" x14ac:dyDescent="0.25">
      <c r="A404" s="244">
        <v>45</v>
      </c>
      <c r="B404" s="173"/>
      <c r="C404" s="243" t="s">
        <v>471</v>
      </c>
      <c r="D404" s="14" t="s">
        <v>472</v>
      </c>
      <c r="E404" s="220"/>
      <c r="F404" s="220"/>
      <c r="G404" s="220"/>
      <c r="H404" s="220"/>
      <c r="I404" s="220"/>
      <c r="J404" s="220"/>
      <c r="K404" s="220"/>
      <c r="L404" s="220"/>
      <c r="M404" s="220"/>
      <c r="N404" s="220"/>
      <c r="O404" s="14"/>
      <c r="P404" s="105">
        <v>2</v>
      </c>
      <c r="Q404" s="105">
        <v>10</v>
      </c>
      <c r="R404" s="105">
        <v>0</v>
      </c>
      <c r="S404" s="105">
        <v>0</v>
      </c>
      <c r="T404" s="105">
        <f>SUM(T405)</f>
        <v>7</v>
      </c>
      <c r="U404" s="105">
        <f t="shared" ref="U404:X404" si="186">SUM(U405)</f>
        <v>2</v>
      </c>
      <c r="V404" s="105">
        <f t="shared" si="186"/>
        <v>0</v>
      </c>
      <c r="W404" s="111">
        <f t="shared" si="186"/>
        <v>0</v>
      </c>
      <c r="X404" s="111">
        <f t="shared" si="186"/>
        <v>0</v>
      </c>
      <c r="Y404" s="564"/>
      <c r="Z404" s="565"/>
      <c r="AA404" s="565"/>
      <c r="AB404" s="565"/>
      <c r="AC404" s="565"/>
      <c r="AE404" s="293">
        <f t="shared" si="181"/>
        <v>0</v>
      </c>
    </row>
    <row r="405" spans="1:31" s="150" customFormat="1" ht="15" customHeight="1" x14ac:dyDescent="0.25">
      <c r="A405" s="253">
        <v>45</v>
      </c>
      <c r="B405" s="251"/>
      <c r="C405" s="262" t="s">
        <v>471</v>
      </c>
      <c r="D405" s="251" t="s">
        <v>472</v>
      </c>
      <c r="E405" s="267"/>
      <c r="F405" s="248" t="s">
        <v>1066</v>
      </c>
      <c r="G405" s="248" t="s">
        <v>924</v>
      </c>
      <c r="H405" s="248" t="s">
        <v>956</v>
      </c>
      <c r="I405" s="248" t="s">
        <v>926</v>
      </c>
      <c r="J405" s="248" t="s">
        <v>927</v>
      </c>
      <c r="K405" s="248" t="s">
        <v>1067</v>
      </c>
      <c r="L405" s="248" t="s">
        <v>1068</v>
      </c>
      <c r="M405" s="248" t="s">
        <v>1069</v>
      </c>
      <c r="N405" s="248" t="s">
        <v>1070</v>
      </c>
      <c r="O405" s="249"/>
      <c r="P405" s="259"/>
      <c r="Q405" s="259"/>
      <c r="R405" s="259"/>
      <c r="S405" s="259"/>
      <c r="T405" s="216">
        <v>7</v>
      </c>
      <c r="U405" s="216">
        <v>2</v>
      </c>
      <c r="V405" s="216">
        <v>0</v>
      </c>
      <c r="W405" s="226">
        <v>0</v>
      </c>
      <c r="X405" s="226">
        <v>0</v>
      </c>
      <c r="Y405" s="566"/>
      <c r="Z405" s="567"/>
      <c r="AA405" s="567"/>
      <c r="AB405" s="567"/>
      <c r="AC405" s="567"/>
      <c r="AE405" s="286"/>
    </row>
    <row r="406" spans="1:31" ht="15" customHeight="1" x14ac:dyDescent="0.25">
      <c r="A406" s="244">
        <v>45</v>
      </c>
      <c r="B406" s="173"/>
      <c r="C406" s="243" t="s">
        <v>473</v>
      </c>
      <c r="D406" s="2" t="s">
        <v>474</v>
      </c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4"/>
      <c r="P406" s="103">
        <v>0</v>
      </c>
      <c r="Q406" s="103">
        <v>0</v>
      </c>
      <c r="R406" s="105">
        <v>0</v>
      </c>
      <c r="S406" s="103"/>
      <c r="T406" s="103"/>
      <c r="U406" s="103"/>
      <c r="V406" s="103"/>
      <c r="W406" s="385"/>
      <c r="X406" s="385"/>
      <c r="Y406" s="568"/>
      <c r="Z406" s="565"/>
      <c r="AA406" s="565"/>
      <c r="AB406" s="565"/>
      <c r="AC406" s="565"/>
      <c r="AE406" s="293">
        <f t="shared" si="181"/>
        <v>0</v>
      </c>
    </row>
    <row r="407" spans="1:31" ht="15" customHeight="1" x14ac:dyDescent="0.25">
      <c r="A407" s="244">
        <v>45</v>
      </c>
      <c r="B407" s="173"/>
      <c r="C407" s="243" t="s">
        <v>475</v>
      </c>
      <c r="D407" s="2" t="s">
        <v>476</v>
      </c>
      <c r="E407" s="237"/>
      <c r="F407" s="237"/>
      <c r="G407" s="237"/>
      <c r="H407" s="237"/>
      <c r="I407" s="237"/>
      <c r="J407" s="237"/>
      <c r="K407" s="237"/>
      <c r="L407" s="237"/>
      <c r="M407" s="237"/>
      <c r="N407" s="237"/>
      <c r="O407" s="24"/>
      <c r="P407" s="103">
        <v>24</v>
      </c>
      <c r="Q407" s="103">
        <v>24</v>
      </c>
      <c r="R407" s="103">
        <f t="shared" ref="R407:Y407" si="187">R408+R409+R410</f>
        <v>1</v>
      </c>
      <c r="S407" s="103">
        <f t="shared" si="187"/>
        <v>0</v>
      </c>
      <c r="T407" s="103">
        <f t="shared" si="187"/>
        <v>0</v>
      </c>
      <c r="U407" s="103">
        <f t="shared" si="187"/>
        <v>0</v>
      </c>
      <c r="V407" s="103">
        <f t="shared" si="187"/>
        <v>0</v>
      </c>
      <c r="W407" s="385">
        <f t="shared" ref="W407" si="188">W408+W409+W410</f>
        <v>0</v>
      </c>
      <c r="X407" s="385">
        <f t="shared" si="187"/>
        <v>0</v>
      </c>
      <c r="Y407" s="568">
        <f t="shared" si="187"/>
        <v>0</v>
      </c>
      <c r="Z407" s="565"/>
      <c r="AA407" s="565"/>
      <c r="AB407" s="565"/>
      <c r="AC407" s="565"/>
      <c r="AE407" s="293">
        <f t="shared" si="181"/>
        <v>0</v>
      </c>
    </row>
    <row r="408" spans="1:31" ht="15" customHeight="1" x14ac:dyDescent="0.25">
      <c r="A408" s="232">
        <v>45</v>
      </c>
      <c r="B408" s="39"/>
      <c r="C408" s="37" t="s">
        <v>477</v>
      </c>
      <c r="D408" s="38" t="s">
        <v>478</v>
      </c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6"/>
      <c r="P408" s="106">
        <v>12</v>
      </c>
      <c r="Q408" s="106">
        <v>29</v>
      </c>
      <c r="R408" s="106">
        <v>0</v>
      </c>
      <c r="S408" s="106"/>
      <c r="T408" s="106"/>
      <c r="U408" s="106"/>
      <c r="V408" s="106"/>
      <c r="W408" s="106"/>
      <c r="X408" s="106"/>
      <c r="Y408" s="572"/>
      <c r="Z408" s="573"/>
      <c r="AA408" s="573"/>
      <c r="AB408" s="573"/>
      <c r="AC408" s="573"/>
      <c r="AE408" s="294">
        <f t="shared" si="181"/>
        <v>0</v>
      </c>
    </row>
    <row r="409" spans="1:31" ht="15" customHeight="1" x14ac:dyDescent="0.25">
      <c r="A409" s="232">
        <v>45</v>
      </c>
      <c r="B409" s="39"/>
      <c r="C409" s="233" t="s">
        <v>479</v>
      </c>
      <c r="D409" s="17" t="s">
        <v>480</v>
      </c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6"/>
      <c r="P409" s="106">
        <v>12</v>
      </c>
      <c r="Q409" s="106">
        <v>30</v>
      </c>
      <c r="R409" s="106">
        <v>1</v>
      </c>
      <c r="S409" s="106"/>
      <c r="T409" s="106"/>
      <c r="U409" s="106"/>
      <c r="V409" s="106"/>
      <c r="W409" s="106"/>
      <c r="X409" s="106"/>
      <c r="Y409" s="572"/>
      <c r="Z409" s="573"/>
      <c r="AA409" s="573"/>
      <c r="AB409" s="573"/>
      <c r="AC409" s="573"/>
      <c r="AE409" s="294">
        <f t="shared" si="181"/>
        <v>0</v>
      </c>
    </row>
    <row r="410" spans="1:31" ht="15" customHeight="1" x14ac:dyDescent="0.25">
      <c r="A410" s="232">
        <v>45</v>
      </c>
      <c r="B410" s="39"/>
      <c r="C410" s="233" t="s">
        <v>481</v>
      </c>
      <c r="D410" s="17" t="s">
        <v>482</v>
      </c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6"/>
      <c r="P410" s="106">
        <v>0</v>
      </c>
      <c r="Q410" s="106">
        <v>0</v>
      </c>
      <c r="R410" s="106">
        <v>0</v>
      </c>
      <c r="S410" s="106"/>
      <c r="T410" s="106"/>
      <c r="U410" s="106"/>
      <c r="V410" s="106"/>
      <c r="W410" s="106"/>
      <c r="X410" s="106"/>
      <c r="Y410" s="572"/>
      <c r="Z410" s="573"/>
      <c r="AA410" s="573"/>
      <c r="AB410" s="573"/>
      <c r="AC410" s="573"/>
      <c r="AE410" s="294">
        <f t="shared" si="181"/>
        <v>0</v>
      </c>
    </row>
    <row r="411" spans="1:31" ht="15" customHeight="1" x14ac:dyDescent="0.25">
      <c r="A411" s="244">
        <v>45</v>
      </c>
      <c r="B411" s="220"/>
      <c r="C411" s="243" t="s">
        <v>483</v>
      </c>
      <c r="D411" s="2" t="s">
        <v>484</v>
      </c>
      <c r="E411" s="243"/>
      <c r="F411" s="243"/>
      <c r="G411" s="243"/>
      <c r="H411" s="243"/>
      <c r="I411" s="243"/>
      <c r="J411" s="243"/>
      <c r="K411" s="243"/>
      <c r="L411" s="243"/>
      <c r="M411" s="243"/>
      <c r="N411" s="243"/>
      <c r="O411" s="2"/>
      <c r="P411" s="105">
        <v>0</v>
      </c>
      <c r="Q411" s="105">
        <v>0</v>
      </c>
      <c r="R411" s="105">
        <v>0</v>
      </c>
      <c r="S411" s="105"/>
      <c r="T411" s="105"/>
      <c r="U411" s="105"/>
      <c r="V411" s="105"/>
      <c r="W411" s="111"/>
      <c r="X411" s="111"/>
      <c r="Y411" s="564"/>
      <c r="Z411" s="565"/>
      <c r="AA411" s="565"/>
      <c r="AB411" s="565"/>
      <c r="AC411" s="565"/>
      <c r="AE411" s="293">
        <f t="shared" si="181"/>
        <v>0</v>
      </c>
    </row>
    <row r="412" spans="1:31" ht="15" customHeight="1" x14ac:dyDescent="0.25">
      <c r="A412" s="244">
        <v>45</v>
      </c>
      <c r="B412" s="220"/>
      <c r="C412" s="243" t="s">
        <v>485</v>
      </c>
      <c r="D412" s="2" t="s">
        <v>486</v>
      </c>
      <c r="E412" s="220"/>
      <c r="F412" s="220"/>
      <c r="G412" s="220"/>
      <c r="H412" s="220"/>
      <c r="I412" s="220"/>
      <c r="J412" s="220"/>
      <c r="K412" s="220"/>
      <c r="L412" s="220"/>
      <c r="M412" s="220"/>
      <c r="N412" s="220"/>
      <c r="O412" s="14"/>
      <c r="P412" s="105">
        <v>0</v>
      </c>
      <c r="Q412" s="105">
        <v>0</v>
      </c>
      <c r="R412" s="105">
        <v>0</v>
      </c>
      <c r="S412" s="105"/>
      <c r="T412" s="105"/>
      <c r="U412" s="105"/>
      <c r="V412" s="105"/>
      <c r="W412" s="111"/>
      <c r="X412" s="111"/>
      <c r="Y412" s="564"/>
      <c r="Z412" s="565"/>
      <c r="AA412" s="565"/>
      <c r="AB412" s="565"/>
      <c r="AC412" s="565"/>
      <c r="AE412" s="293">
        <f t="shared" si="181"/>
        <v>0</v>
      </c>
    </row>
    <row r="413" spans="1:31" ht="15" customHeight="1" x14ac:dyDescent="0.25">
      <c r="A413" s="244">
        <v>45</v>
      </c>
      <c r="B413" s="173"/>
      <c r="C413" s="243" t="s">
        <v>487</v>
      </c>
      <c r="D413" s="14" t="s">
        <v>488</v>
      </c>
      <c r="E413" s="237"/>
      <c r="F413" s="237"/>
      <c r="G413" s="237"/>
      <c r="H413" s="237"/>
      <c r="I413" s="237"/>
      <c r="J413" s="237"/>
      <c r="K413" s="237"/>
      <c r="L413" s="237"/>
      <c r="M413" s="237"/>
      <c r="N413" s="237"/>
      <c r="O413" s="24"/>
      <c r="P413" s="103">
        <v>1</v>
      </c>
      <c r="Q413" s="103">
        <v>5</v>
      </c>
      <c r="R413" s="103">
        <v>2</v>
      </c>
      <c r="S413" s="103">
        <v>17</v>
      </c>
      <c r="T413" s="103">
        <f>SUM(T414:T415)</f>
        <v>21</v>
      </c>
      <c r="U413" s="103">
        <f t="shared" ref="U413:X413" si="189">SUM(U414:U415)</f>
        <v>2</v>
      </c>
      <c r="V413" s="103">
        <f t="shared" si="189"/>
        <v>16</v>
      </c>
      <c r="W413" s="385">
        <f t="shared" ref="W413" si="190">SUM(W414:W415)</f>
        <v>16</v>
      </c>
      <c r="X413" s="385">
        <f t="shared" si="189"/>
        <v>16</v>
      </c>
      <c r="Y413" s="568"/>
      <c r="Z413" s="565"/>
      <c r="AA413" s="565"/>
      <c r="AB413" s="565"/>
      <c r="AC413" s="565"/>
      <c r="AE413" s="293">
        <f t="shared" si="181"/>
        <v>-1</v>
      </c>
    </row>
    <row r="414" spans="1:31" s="150" customFormat="1" ht="15" customHeight="1" x14ac:dyDescent="0.25">
      <c r="A414" s="268">
        <v>45</v>
      </c>
      <c r="B414" s="251"/>
      <c r="C414" s="258" t="s">
        <v>487</v>
      </c>
      <c r="D414" s="275" t="s">
        <v>488</v>
      </c>
      <c r="E414" s="260"/>
      <c r="F414" s="248" t="s">
        <v>965</v>
      </c>
      <c r="G414" s="248" t="s">
        <v>924</v>
      </c>
      <c r="H414" s="248" t="s">
        <v>937</v>
      </c>
      <c r="I414" s="248" t="s">
        <v>926</v>
      </c>
      <c r="J414" s="248" t="s">
        <v>964</v>
      </c>
      <c r="K414" s="260" t="s">
        <v>1045</v>
      </c>
      <c r="L414" s="248" t="s">
        <v>937</v>
      </c>
      <c r="M414" s="248" t="s">
        <v>966</v>
      </c>
      <c r="N414" s="248" t="s">
        <v>940</v>
      </c>
      <c r="O414" s="224"/>
      <c r="P414" s="205"/>
      <c r="Q414" s="205"/>
      <c r="R414" s="205"/>
      <c r="S414" s="205"/>
      <c r="T414" s="205">
        <v>6</v>
      </c>
      <c r="U414" s="205"/>
      <c r="V414" s="205">
        <v>0</v>
      </c>
      <c r="W414" s="229">
        <v>0</v>
      </c>
      <c r="X414" s="229">
        <v>0</v>
      </c>
      <c r="Y414" s="569"/>
      <c r="Z414" s="567"/>
      <c r="AA414" s="567"/>
      <c r="AB414" s="567"/>
      <c r="AC414" s="567"/>
      <c r="AE414" s="286"/>
    </row>
    <row r="415" spans="1:31" s="150" customFormat="1" ht="15" customHeight="1" x14ac:dyDescent="0.25">
      <c r="A415" s="247">
        <v>45</v>
      </c>
      <c r="B415" s="248"/>
      <c r="C415" s="248" t="s">
        <v>487</v>
      </c>
      <c r="D415" s="260" t="s">
        <v>1081</v>
      </c>
      <c r="E415" s="260"/>
      <c r="F415" s="248" t="s">
        <v>1066</v>
      </c>
      <c r="G415" s="248" t="s">
        <v>924</v>
      </c>
      <c r="H415" s="248" t="s">
        <v>956</v>
      </c>
      <c r="I415" s="248" t="s">
        <v>926</v>
      </c>
      <c r="J415" s="248" t="s">
        <v>927</v>
      </c>
      <c r="K415" s="248" t="s">
        <v>1067</v>
      </c>
      <c r="L415" s="248" t="s">
        <v>1068</v>
      </c>
      <c r="M415" s="248" t="s">
        <v>1069</v>
      </c>
      <c r="N415" s="248" t="s">
        <v>1070</v>
      </c>
      <c r="O415" s="248"/>
      <c r="P415" s="247"/>
      <c r="Q415" s="247"/>
      <c r="R415" s="247"/>
      <c r="S415" s="247"/>
      <c r="T415" s="205">
        <v>15</v>
      </c>
      <c r="U415" s="205">
        <v>2</v>
      </c>
      <c r="V415" s="205">
        <v>16</v>
      </c>
      <c r="W415" s="229">
        <v>16</v>
      </c>
      <c r="X415" s="229">
        <v>16</v>
      </c>
      <c r="Y415" s="569"/>
      <c r="Z415" s="567"/>
      <c r="AA415" s="567"/>
      <c r="AB415" s="567"/>
      <c r="AC415" s="567"/>
      <c r="AE415" s="286"/>
    </row>
    <row r="416" spans="1:31" ht="15" customHeight="1" x14ac:dyDescent="0.25">
      <c r="A416" s="244">
        <v>45</v>
      </c>
      <c r="B416" s="173"/>
      <c r="C416" s="243" t="s">
        <v>489</v>
      </c>
      <c r="D416" s="14" t="s">
        <v>490</v>
      </c>
      <c r="E416" s="220"/>
      <c r="F416" s="220"/>
      <c r="G416" s="220"/>
      <c r="H416" s="220"/>
      <c r="I416" s="220"/>
      <c r="J416" s="220"/>
      <c r="K416" s="220"/>
      <c r="L416" s="220"/>
      <c r="M416" s="220"/>
      <c r="N416" s="220"/>
      <c r="O416" s="14"/>
      <c r="P416" s="105">
        <v>5</v>
      </c>
      <c r="Q416" s="105">
        <v>11</v>
      </c>
      <c r="R416" s="105">
        <v>0</v>
      </c>
      <c r="S416" s="105">
        <v>9</v>
      </c>
      <c r="T416" s="105">
        <f>SUM(T417)</f>
        <v>15</v>
      </c>
      <c r="U416" s="105">
        <f t="shared" ref="U416:X416" si="191">SUM(U417)</f>
        <v>2</v>
      </c>
      <c r="V416" s="105">
        <f t="shared" si="191"/>
        <v>14</v>
      </c>
      <c r="W416" s="111">
        <f t="shared" si="191"/>
        <v>14</v>
      </c>
      <c r="X416" s="111">
        <f t="shared" si="191"/>
        <v>14</v>
      </c>
      <c r="Y416" s="564"/>
      <c r="Z416" s="565"/>
      <c r="AA416" s="565"/>
      <c r="AB416" s="565"/>
      <c r="AC416" s="565"/>
      <c r="AE416" s="296">
        <f t="shared" si="181"/>
        <v>5</v>
      </c>
    </row>
    <row r="417" spans="1:31" s="150" customFormat="1" ht="15" customHeight="1" x14ac:dyDescent="0.25">
      <c r="A417" s="247">
        <v>45</v>
      </c>
      <c r="B417" s="248"/>
      <c r="C417" s="248" t="s">
        <v>489</v>
      </c>
      <c r="D417" s="260" t="s">
        <v>490</v>
      </c>
      <c r="E417" s="267"/>
      <c r="F417" s="248" t="s">
        <v>1066</v>
      </c>
      <c r="G417" s="248" t="s">
        <v>924</v>
      </c>
      <c r="H417" s="248" t="s">
        <v>956</v>
      </c>
      <c r="I417" s="248" t="s">
        <v>926</v>
      </c>
      <c r="J417" s="248" t="s">
        <v>927</v>
      </c>
      <c r="K417" s="248" t="s">
        <v>1067</v>
      </c>
      <c r="L417" s="248" t="s">
        <v>1068</v>
      </c>
      <c r="M417" s="248" t="s">
        <v>1069</v>
      </c>
      <c r="N417" s="248" t="s">
        <v>1070</v>
      </c>
      <c r="O417" s="248"/>
      <c r="P417" s="247"/>
      <c r="Q417" s="247"/>
      <c r="R417" s="247"/>
      <c r="S417" s="247"/>
      <c r="T417" s="216">
        <v>15</v>
      </c>
      <c r="U417" s="216">
        <v>2</v>
      </c>
      <c r="V417" s="216">
        <v>14</v>
      </c>
      <c r="W417" s="226">
        <v>14</v>
      </c>
      <c r="X417" s="226">
        <v>14</v>
      </c>
      <c r="Y417" s="566"/>
      <c r="Z417" s="567"/>
      <c r="AA417" s="567"/>
      <c r="AB417" s="567"/>
      <c r="AC417" s="567"/>
      <c r="AE417" s="286"/>
    </row>
    <row r="418" spans="1:31" ht="15" customHeight="1" x14ac:dyDescent="0.25">
      <c r="A418" s="244">
        <v>45</v>
      </c>
      <c r="B418" s="173"/>
      <c r="C418" s="243" t="s">
        <v>491</v>
      </c>
      <c r="D418" s="14" t="s">
        <v>492</v>
      </c>
      <c r="E418" s="237"/>
      <c r="F418" s="237"/>
      <c r="G418" s="237"/>
      <c r="H418" s="237"/>
      <c r="I418" s="237"/>
      <c r="J418" s="237"/>
      <c r="K418" s="237"/>
      <c r="L418" s="237"/>
      <c r="M418" s="237"/>
      <c r="N418" s="237"/>
      <c r="O418" s="24"/>
      <c r="P418" s="103">
        <v>0</v>
      </c>
      <c r="Q418" s="103">
        <v>0</v>
      </c>
      <c r="R418" s="105">
        <v>0</v>
      </c>
      <c r="S418" s="103"/>
      <c r="T418" s="103"/>
      <c r="U418" s="103"/>
      <c r="V418" s="103"/>
      <c r="W418" s="385"/>
      <c r="X418" s="385"/>
      <c r="Y418" s="568"/>
      <c r="Z418" s="565"/>
      <c r="AA418" s="565"/>
      <c r="AB418" s="565"/>
      <c r="AC418" s="565"/>
      <c r="AE418" s="293">
        <f t="shared" si="181"/>
        <v>0</v>
      </c>
    </row>
    <row r="419" spans="1:31" ht="15" customHeight="1" x14ac:dyDescent="0.25">
      <c r="A419" s="244">
        <v>45</v>
      </c>
      <c r="B419" s="173"/>
      <c r="C419" s="243" t="s">
        <v>493</v>
      </c>
      <c r="D419" s="14" t="s">
        <v>494</v>
      </c>
      <c r="E419" s="242"/>
      <c r="F419" s="242"/>
      <c r="G419" s="242"/>
      <c r="H419" s="242"/>
      <c r="I419" s="242"/>
      <c r="J419" s="242"/>
      <c r="K419" s="242"/>
      <c r="L419" s="242"/>
      <c r="M419" s="242"/>
      <c r="N419" s="242"/>
      <c r="O419" s="18"/>
      <c r="P419" s="105">
        <v>0</v>
      </c>
      <c r="Q419" s="105">
        <v>0</v>
      </c>
      <c r="R419" s="105">
        <v>0</v>
      </c>
      <c r="S419" s="105"/>
      <c r="T419" s="105"/>
      <c r="U419" s="105"/>
      <c r="V419" s="105"/>
      <c r="W419" s="111"/>
      <c r="X419" s="111"/>
      <c r="Y419" s="564"/>
      <c r="Z419" s="565"/>
      <c r="AA419" s="565"/>
      <c r="AB419" s="565"/>
      <c r="AC419" s="565"/>
      <c r="AE419" s="293">
        <f t="shared" si="181"/>
        <v>0</v>
      </c>
    </row>
    <row r="420" spans="1:31" ht="15" customHeight="1" x14ac:dyDescent="0.25">
      <c r="A420" s="244">
        <v>45</v>
      </c>
      <c r="B420" s="220"/>
      <c r="C420" s="243" t="s">
        <v>495</v>
      </c>
      <c r="D420" s="14" t="s">
        <v>496</v>
      </c>
      <c r="E420" s="220"/>
      <c r="F420" s="220"/>
      <c r="G420" s="220"/>
      <c r="H420" s="220"/>
      <c r="I420" s="220"/>
      <c r="J420" s="220"/>
      <c r="K420" s="220"/>
      <c r="L420" s="220"/>
      <c r="M420" s="220"/>
      <c r="N420" s="220"/>
      <c r="O420" s="14"/>
      <c r="P420" s="105">
        <f>P421+P422</f>
        <v>4</v>
      </c>
      <c r="Q420" s="105">
        <f>Q421+Q422</f>
        <v>9</v>
      </c>
      <c r="R420" s="105">
        <f t="shared" ref="R420:Y420" si="192">R421+R422</f>
        <v>0</v>
      </c>
      <c r="S420" s="105">
        <f t="shared" si="192"/>
        <v>0</v>
      </c>
      <c r="T420" s="105">
        <f t="shared" si="192"/>
        <v>0</v>
      </c>
      <c r="U420" s="105">
        <f t="shared" si="192"/>
        <v>0</v>
      </c>
      <c r="V420" s="105">
        <f t="shared" si="192"/>
        <v>0</v>
      </c>
      <c r="W420" s="111">
        <f t="shared" ref="W420" si="193">W421+W422</f>
        <v>0</v>
      </c>
      <c r="X420" s="111">
        <f t="shared" si="192"/>
        <v>0</v>
      </c>
      <c r="Y420" s="564">
        <f t="shared" si="192"/>
        <v>0</v>
      </c>
      <c r="Z420" s="565"/>
      <c r="AA420" s="565"/>
      <c r="AB420" s="565"/>
      <c r="AC420" s="565"/>
      <c r="AE420" s="293">
        <f t="shared" si="181"/>
        <v>0</v>
      </c>
    </row>
    <row r="421" spans="1:31" ht="15" customHeight="1" x14ac:dyDescent="0.25">
      <c r="A421" s="163">
        <v>45</v>
      </c>
      <c r="B421" s="39"/>
      <c r="C421" s="233" t="s">
        <v>497</v>
      </c>
      <c r="D421" s="30" t="s">
        <v>498</v>
      </c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8"/>
      <c r="P421" s="110">
        <v>2</v>
      </c>
      <c r="Q421" s="110">
        <v>4</v>
      </c>
      <c r="R421" s="110">
        <v>0</v>
      </c>
      <c r="S421" s="110"/>
      <c r="T421" s="110"/>
      <c r="U421" s="110"/>
      <c r="V421" s="110"/>
      <c r="W421" s="110"/>
      <c r="X421" s="110"/>
      <c r="Y421" s="574"/>
      <c r="Z421" s="573"/>
      <c r="AA421" s="573"/>
      <c r="AB421" s="573"/>
      <c r="AC421" s="573"/>
      <c r="AE421" s="294">
        <f t="shared" si="181"/>
        <v>0</v>
      </c>
    </row>
    <row r="422" spans="1:31" ht="15" customHeight="1" x14ac:dyDescent="0.25">
      <c r="A422" s="163">
        <v>45</v>
      </c>
      <c r="B422" s="39"/>
      <c r="C422" s="233" t="s">
        <v>499</v>
      </c>
      <c r="D422" s="17" t="s">
        <v>500</v>
      </c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6"/>
      <c r="P422" s="106">
        <v>2</v>
      </c>
      <c r="Q422" s="106">
        <v>5</v>
      </c>
      <c r="R422" s="106">
        <v>0</v>
      </c>
      <c r="S422" s="106"/>
      <c r="T422" s="106"/>
      <c r="U422" s="106"/>
      <c r="V422" s="106"/>
      <c r="W422" s="106"/>
      <c r="X422" s="106"/>
      <c r="Y422" s="572"/>
      <c r="Z422" s="573"/>
      <c r="AA422" s="573"/>
      <c r="AB422" s="573"/>
      <c r="AC422" s="573"/>
      <c r="AE422" s="294">
        <f t="shared" si="181"/>
        <v>0</v>
      </c>
    </row>
    <row r="423" spans="1:31" ht="15" customHeight="1" x14ac:dyDescent="0.25">
      <c r="A423" s="244">
        <v>45</v>
      </c>
      <c r="B423" s="220"/>
      <c r="C423" s="243" t="s">
        <v>501</v>
      </c>
      <c r="D423" s="2" t="s">
        <v>502</v>
      </c>
      <c r="E423" s="237"/>
      <c r="F423" s="237"/>
      <c r="G423" s="237"/>
      <c r="H423" s="237"/>
      <c r="I423" s="237"/>
      <c r="J423" s="237"/>
      <c r="K423" s="237"/>
      <c r="L423" s="237"/>
      <c r="M423" s="237"/>
      <c r="N423" s="237"/>
      <c r="O423" s="24"/>
      <c r="P423" s="103">
        <v>0</v>
      </c>
      <c r="Q423" s="103">
        <v>0</v>
      </c>
      <c r="R423" s="103">
        <v>0</v>
      </c>
      <c r="S423" s="103"/>
      <c r="T423" s="103"/>
      <c r="U423" s="103"/>
      <c r="V423" s="103"/>
      <c r="W423" s="385"/>
      <c r="X423" s="385"/>
      <c r="Y423" s="568"/>
      <c r="Z423" s="565"/>
      <c r="AA423" s="565"/>
      <c r="AB423" s="565"/>
      <c r="AC423" s="565"/>
      <c r="AE423" s="293">
        <f t="shared" si="181"/>
        <v>0</v>
      </c>
    </row>
    <row r="424" spans="1:31" ht="15" customHeight="1" x14ac:dyDescent="0.25">
      <c r="A424" s="3">
        <v>45</v>
      </c>
      <c r="B424" s="220"/>
      <c r="C424" s="144" t="s">
        <v>503</v>
      </c>
      <c r="D424" s="2" t="s">
        <v>504</v>
      </c>
      <c r="E424" s="237"/>
      <c r="F424" s="237"/>
      <c r="G424" s="237"/>
      <c r="H424" s="237"/>
      <c r="I424" s="237"/>
      <c r="J424" s="237"/>
      <c r="K424" s="237"/>
      <c r="L424" s="237"/>
      <c r="M424" s="237"/>
      <c r="N424" s="237"/>
      <c r="O424" s="24"/>
      <c r="P424" s="103">
        <v>0</v>
      </c>
      <c r="Q424" s="103">
        <v>5</v>
      </c>
      <c r="R424" s="103">
        <v>0</v>
      </c>
      <c r="S424" s="103"/>
      <c r="T424" s="103"/>
      <c r="U424" s="103"/>
      <c r="V424" s="103"/>
      <c r="W424" s="385"/>
      <c r="X424" s="385"/>
      <c r="Y424" s="568"/>
      <c r="Z424" s="565"/>
      <c r="AA424" s="565"/>
      <c r="AB424" s="565"/>
      <c r="AC424" s="565"/>
      <c r="AE424" s="293">
        <f t="shared" si="181"/>
        <v>0</v>
      </c>
    </row>
    <row r="425" spans="1:31" ht="17.25" customHeight="1" x14ac:dyDescent="0.25">
      <c r="A425" s="221">
        <v>53</v>
      </c>
      <c r="B425" s="219" t="s">
        <v>505</v>
      </c>
      <c r="C425" s="218"/>
      <c r="D425" s="11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8"/>
      <c r="P425" s="104">
        <f>P426+P427+P429+P431+P432+P433+P434+P438+P441+P444</f>
        <v>248</v>
      </c>
      <c r="Q425" s="104">
        <f t="shared" ref="Q425:Y425" si="194">Q426+Q427+Q429+Q431+Q432+Q433+Q434+Q438+Q441+Q444</f>
        <v>248</v>
      </c>
      <c r="R425" s="104">
        <f t="shared" si="194"/>
        <v>0</v>
      </c>
      <c r="S425" s="104">
        <f t="shared" si="194"/>
        <v>241</v>
      </c>
      <c r="T425" s="104">
        <f>SUM(T426+T427+T429+T431+T432+T433+T434+T438+T441+T444)</f>
        <v>327</v>
      </c>
      <c r="U425" s="104">
        <f t="shared" ref="U425:X425" si="195">SUM(U426+U427+U429+U431+U432+U433+U434+U438+U441+U444)</f>
        <v>0</v>
      </c>
      <c r="V425" s="104">
        <f t="shared" si="195"/>
        <v>243</v>
      </c>
      <c r="W425" s="384">
        <f t="shared" ref="W425" si="196">SUM(W426+W427+W429+W431+W432+W433+W434+W438+W441+W444)</f>
        <v>243</v>
      </c>
      <c r="X425" s="384">
        <f t="shared" si="195"/>
        <v>243</v>
      </c>
      <c r="Y425" s="562">
        <f t="shared" si="194"/>
        <v>0</v>
      </c>
      <c r="Z425" s="563"/>
      <c r="AA425" s="563"/>
      <c r="AB425" s="563"/>
      <c r="AC425" s="563"/>
      <c r="AE425" s="295">
        <f t="shared" si="181"/>
        <v>2</v>
      </c>
    </row>
    <row r="426" spans="1:31" ht="15" customHeight="1" x14ac:dyDescent="0.25">
      <c r="A426" s="244">
        <v>53</v>
      </c>
      <c r="B426" s="173"/>
      <c r="C426" s="243" t="s">
        <v>506</v>
      </c>
      <c r="D426" s="14" t="s">
        <v>507</v>
      </c>
      <c r="E426" s="237"/>
      <c r="F426" s="237"/>
      <c r="G426" s="237"/>
      <c r="H426" s="237"/>
      <c r="I426" s="237"/>
      <c r="J426" s="237"/>
      <c r="K426" s="237"/>
      <c r="L426" s="237"/>
      <c r="M426" s="237"/>
      <c r="N426" s="237"/>
      <c r="O426" s="24"/>
      <c r="P426" s="103">
        <v>2</v>
      </c>
      <c r="Q426" s="103">
        <v>2</v>
      </c>
      <c r="R426" s="103">
        <v>0</v>
      </c>
      <c r="S426" s="103"/>
      <c r="T426" s="103"/>
      <c r="U426" s="103"/>
      <c r="V426" s="103"/>
      <c r="W426" s="385"/>
      <c r="X426" s="385"/>
      <c r="Y426" s="568"/>
      <c r="Z426" s="565"/>
      <c r="AA426" s="565"/>
      <c r="AB426" s="565"/>
      <c r="AC426" s="565"/>
      <c r="AE426" s="293">
        <f t="shared" si="181"/>
        <v>0</v>
      </c>
    </row>
    <row r="427" spans="1:31" ht="15" customHeight="1" x14ac:dyDescent="0.25">
      <c r="A427" s="244">
        <v>53</v>
      </c>
      <c r="B427" s="178"/>
      <c r="C427" s="243" t="s">
        <v>508</v>
      </c>
      <c r="D427" s="14" t="s">
        <v>509</v>
      </c>
      <c r="E427" s="237"/>
      <c r="F427" s="237"/>
      <c r="G427" s="237"/>
      <c r="H427" s="237"/>
      <c r="I427" s="237"/>
      <c r="J427" s="237"/>
      <c r="K427" s="237"/>
      <c r="L427" s="237"/>
      <c r="M427" s="237"/>
      <c r="N427" s="237"/>
      <c r="O427" s="24"/>
      <c r="P427" s="103">
        <v>16</v>
      </c>
      <c r="Q427" s="103">
        <v>16</v>
      </c>
      <c r="R427" s="103">
        <v>0</v>
      </c>
      <c r="S427" s="103">
        <v>25</v>
      </c>
      <c r="T427" s="103">
        <f>SUM(T428)</f>
        <v>25</v>
      </c>
      <c r="U427" s="103">
        <f t="shared" ref="U427:X427" si="197">SUM(U428)</f>
        <v>0</v>
      </c>
      <c r="V427" s="103">
        <f t="shared" si="197"/>
        <v>25</v>
      </c>
      <c r="W427" s="385">
        <f t="shared" si="197"/>
        <v>25</v>
      </c>
      <c r="X427" s="385">
        <f t="shared" si="197"/>
        <v>25</v>
      </c>
      <c r="Y427" s="568"/>
      <c r="Z427" s="565"/>
      <c r="AA427" s="565"/>
      <c r="AB427" s="565"/>
      <c r="AC427" s="565"/>
      <c r="AE427" s="293">
        <f t="shared" si="181"/>
        <v>0</v>
      </c>
    </row>
    <row r="428" spans="1:31" s="150" customFormat="1" ht="15" customHeight="1" x14ac:dyDescent="0.25">
      <c r="A428" s="247">
        <v>53</v>
      </c>
      <c r="B428" s="248"/>
      <c r="C428" s="248" t="s">
        <v>508</v>
      </c>
      <c r="D428" s="260" t="s">
        <v>509</v>
      </c>
      <c r="E428" s="260"/>
      <c r="F428" s="248" t="s">
        <v>1082</v>
      </c>
      <c r="G428" s="248" t="s">
        <v>924</v>
      </c>
      <c r="H428" s="248" t="s">
        <v>932</v>
      </c>
      <c r="I428" s="248" t="s">
        <v>926</v>
      </c>
      <c r="J428" s="248"/>
      <c r="K428" s="260" t="s">
        <v>1083</v>
      </c>
      <c r="L428" s="248" t="s">
        <v>932</v>
      </c>
      <c r="M428" s="248" t="s">
        <v>1084</v>
      </c>
      <c r="N428" s="248" t="s">
        <v>1085</v>
      </c>
      <c r="O428" s="248"/>
      <c r="P428" s="247"/>
      <c r="Q428" s="247"/>
      <c r="R428" s="247"/>
      <c r="S428" s="247"/>
      <c r="T428" s="205">
        <v>25</v>
      </c>
      <c r="U428" s="205"/>
      <c r="V428" s="205">
        <v>25</v>
      </c>
      <c r="W428" s="229">
        <v>25</v>
      </c>
      <c r="X428" s="229">
        <v>25</v>
      </c>
      <c r="Y428" s="569"/>
      <c r="Z428" s="567"/>
      <c r="AA428" s="567"/>
      <c r="AB428" s="567"/>
      <c r="AC428" s="567"/>
      <c r="AE428" s="286"/>
    </row>
    <row r="429" spans="1:31" ht="15" customHeight="1" x14ac:dyDescent="0.25">
      <c r="A429" s="244">
        <v>53</v>
      </c>
      <c r="B429" s="173"/>
      <c r="C429" s="243" t="s">
        <v>510</v>
      </c>
      <c r="D429" s="14" t="s">
        <v>511</v>
      </c>
      <c r="E429" s="220"/>
      <c r="F429" s="220"/>
      <c r="G429" s="220"/>
      <c r="H429" s="220"/>
      <c r="I429" s="220"/>
      <c r="J429" s="220"/>
      <c r="K429" s="220"/>
      <c r="L429" s="220"/>
      <c r="M429" s="220"/>
      <c r="N429" s="220"/>
      <c r="O429" s="14"/>
      <c r="P429" s="105">
        <v>11</v>
      </c>
      <c r="Q429" s="105">
        <v>11</v>
      </c>
      <c r="R429" s="103">
        <v>0</v>
      </c>
      <c r="S429" s="105">
        <v>30</v>
      </c>
      <c r="T429" s="103">
        <f>SUM(T430)</f>
        <v>30</v>
      </c>
      <c r="U429" s="103">
        <f t="shared" ref="U429:X429" si="198">SUM(U430)</f>
        <v>0</v>
      </c>
      <c r="V429" s="103">
        <f t="shared" si="198"/>
        <v>30</v>
      </c>
      <c r="W429" s="385">
        <f t="shared" si="198"/>
        <v>30</v>
      </c>
      <c r="X429" s="385">
        <f t="shared" si="198"/>
        <v>30</v>
      </c>
      <c r="Y429" s="564"/>
      <c r="Z429" s="565"/>
      <c r="AA429" s="565"/>
      <c r="AB429" s="565"/>
      <c r="AC429" s="565"/>
      <c r="AE429" s="293">
        <f t="shared" si="181"/>
        <v>0</v>
      </c>
    </row>
    <row r="430" spans="1:31" s="150" customFormat="1" ht="15" customHeight="1" x14ac:dyDescent="0.25">
      <c r="A430" s="247">
        <v>53</v>
      </c>
      <c r="B430" s="248"/>
      <c r="C430" s="248" t="s">
        <v>510</v>
      </c>
      <c r="D430" s="260" t="s">
        <v>511</v>
      </c>
      <c r="E430" s="267"/>
      <c r="F430" s="248" t="s">
        <v>1082</v>
      </c>
      <c r="G430" s="248" t="s">
        <v>924</v>
      </c>
      <c r="H430" s="248" t="s">
        <v>932</v>
      </c>
      <c r="I430" s="248" t="s">
        <v>926</v>
      </c>
      <c r="J430" s="248"/>
      <c r="K430" s="260" t="s">
        <v>1083</v>
      </c>
      <c r="L430" s="248" t="s">
        <v>932</v>
      </c>
      <c r="M430" s="248" t="s">
        <v>1084</v>
      </c>
      <c r="N430" s="248" t="s">
        <v>1085</v>
      </c>
      <c r="O430" s="248"/>
      <c r="P430" s="247"/>
      <c r="Q430" s="247"/>
      <c r="R430" s="247"/>
      <c r="S430" s="247"/>
      <c r="T430" s="216">
        <v>30</v>
      </c>
      <c r="U430" s="216"/>
      <c r="V430" s="216">
        <v>30</v>
      </c>
      <c r="W430" s="226">
        <v>30</v>
      </c>
      <c r="X430" s="226">
        <v>30</v>
      </c>
      <c r="Y430" s="566"/>
      <c r="Z430" s="567"/>
      <c r="AA430" s="567"/>
      <c r="AB430" s="567"/>
      <c r="AC430" s="567"/>
      <c r="AE430" s="286"/>
    </row>
    <row r="431" spans="1:31" ht="15" customHeight="1" x14ac:dyDescent="0.25">
      <c r="A431" s="244">
        <v>53</v>
      </c>
      <c r="B431" s="173"/>
      <c r="C431" s="243" t="s">
        <v>512</v>
      </c>
      <c r="D431" s="14" t="s">
        <v>513</v>
      </c>
      <c r="E431" s="237"/>
      <c r="F431" s="237"/>
      <c r="G431" s="237"/>
      <c r="H431" s="237"/>
      <c r="I431" s="237"/>
      <c r="J431" s="237"/>
      <c r="K431" s="237"/>
      <c r="L431" s="237"/>
      <c r="M431" s="237"/>
      <c r="N431" s="237"/>
      <c r="O431" s="24"/>
      <c r="P431" s="103">
        <v>1</v>
      </c>
      <c r="Q431" s="103">
        <v>1</v>
      </c>
      <c r="R431" s="103">
        <v>0</v>
      </c>
      <c r="S431" s="103"/>
      <c r="T431" s="103"/>
      <c r="U431" s="103"/>
      <c r="V431" s="103"/>
      <c r="W431" s="385"/>
      <c r="X431" s="385"/>
      <c r="Y431" s="568"/>
      <c r="Z431" s="565"/>
      <c r="AA431" s="565"/>
      <c r="AB431" s="565"/>
      <c r="AC431" s="565"/>
      <c r="AE431" s="293">
        <f t="shared" si="181"/>
        <v>0</v>
      </c>
    </row>
    <row r="432" spans="1:31" ht="15" customHeight="1" x14ac:dyDescent="0.25">
      <c r="A432" s="244">
        <v>53</v>
      </c>
      <c r="B432" s="220"/>
      <c r="C432" s="243" t="s">
        <v>514</v>
      </c>
      <c r="D432" s="14" t="s">
        <v>515</v>
      </c>
      <c r="E432" s="237"/>
      <c r="F432" s="237"/>
      <c r="G432" s="237"/>
      <c r="H432" s="237"/>
      <c r="I432" s="237"/>
      <c r="J432" s="237"/>
      <c r="K432" s="237"/>
      <c r="L432" s="237"/>
      <c r="M432" s="237"/>
      <c r="N432" s="237"/>
      <c r="O432" s="24"/>
      <c r="P432" s="103">
        <v>1</v>
      </c>
      <c r="Q432" s="103">
        <v>1</v>
      </c>
      <c r="R432" s="103">
        <v>0</v>
      </c>
      <c r="S432" s="103"/>
      <c r="T432" s="103"/>
      <c r="U432" s="103"/>
      <c r="V432" s="103"/>
      <c r="W432" s="385"/>
      <c r="X432" s="385"/>
      <c r="Y432" s="568"/>
      <c r="Z432" s="565"/>
      <c r="AA432" s="565"/>
      <c r="AB432" s="565"/>
      <c r="AC432" s="565"/>
      <c r="AE432" s="293">
        <f t="shared" si="181"/>
        <v>0</v>
      </c>
    </row>
    <row r="433" spans="1:31" ht="15" customHeight="1" x14ac:dyDescent="0.25">
      <c r="A433" s="244">
        <v>53</v>
      </c>
      <c r="B433" s="220"/>
      <c r="C433" s="243" t="s">
        <v>516</v>
      </c>
      <c r="D433" s="14" t="s">
        <v>517</v>
      </c>
      <c r="E433" s="237"/>
      <c r="F433" s="237"/>
      <c r="G433" s="237"/>
      <c r="H433" s="237"/>
      <c r="I433" s="237"/>
      <c r="J433" s="237"/>
      <c r="K433" s="237"/>
      <c r="L433" s="237"/>
      <c r="M433" s="237"/>
      <c r="N433" s="237"/>
      <c r="O433" s="24"/>
      <c r="P433" s="103">
        <v>14</v>
      </c>
      <c r="Q433" s="103">
        <v>14</v>
      </c>
      <c r="R433" s="103">
        <v>0</v>
      </c>
      <c r="S433" s="103">
        <v>0</v>
      </c>
      <c r="T433" s="103"/>
      <c r="U433" s="103"/>
      <c r="V433" s="103"/>
      <c r="W433" s="385"/>
      <c r="X433" s="385"/>
      <c r="Y433" s="568"/>
      <c r="Z433" s="565"/>
      <c r="AA433" s="565"/>
      <c r="AB433" s="565"/>
      <c r="AC433" s="565"/>
      <c r="AE433" s="293">
        <f t="shared" si="181"/>
        <v>0</v>
      </c>
    </row>
    <row r="434" spans="1:31" ht="15" customHeight="1" x14ac:dyDescent="0.25">
      <c r="A434" s="238">
        <v>53</v>
      </c>
      <c r="B434" s="41"/>
      <c r="C434" s="243" t="s">
        <v>748</v>
      </c>
      <c r="D434" s="14" t="s">
        <v>749</v>
      </c>
      <c r="E434" s="243"/>
      <c r="F434" s="243"/>
      <c r="G434" s="243"/>
      <c r="H434" s="243"/>
      <c r="I434" s="243"/>
      <c r="J434" s="243"/>
      <c r="K434" s="243"/>
      <c r="L434" s="243"/>
      <c r="M434" s="243"/>
      <c r="N434" s="243"/>
      <c r="O434" s="2"/>
      <c r="P434" s="105">
        <v>131</v>
      </c>
      <c r="Q434" s="105">
        <v>131</v>
      </c>
      <c r="R434" s="103">
        <v>0</v>
      </c>
      <c r="S434" s="105">
        <v>146</v>
      </c>
      <c r="T434" s="105">
        <f>SUM(T435:T437)</f>
        <v>174</v>
      </c>
      <c r="U434" s="105">
        <f t="shared" ref="U434:X434" si="199">SUM(U435:U437)</f>
        <v>0</v>
      </c>
      <c r="V434" s="105">
        <f t="shared" si="199"/>
        <v>146</v>
      </c>
      <c r="W434" s="111">
        <f t="shared" ref="W434" si="200">SUM(W435:W437)</f>
        <v>146</v>
      </c>
      <c r="X434" s="111">
        <f t="shared" si="199"/>
        <v>146</v>
      </c>
      <c r="Y434" s="564"/>
      <c r="Z434" s="565"/>
      <c r="AA434" s="565"/>
      <c r="AB434" s="565"/>
      <c r="AC434" s="565"/>
      <c r="AE434" s="293">
        <f t="shared" si="181"/>
        <v>0</v>
      </c>
    </row>
    <row r="435" spans="1:31" s="150" customFormat="1" ht="15" customHeight="1" x14ac:dyDescent="0.25">
      <c r="A435" s="252">
        <v>53</v>
      </c>
      <c r="B435" s="248"/>
      <c r="C435" s="248" t="s">
        <v>748</v>
      </c>
      <c r="D435" s="251" t="s">
        <v>749</v>
      </c>
      <c r="E435" s="258"/>
      <c r="F435" s="248" t="s">
        <v>1086</v>
      </c>
      <c r="G435" s="248" t="s">
        <v>924</v>
      </c>
      <c r="H435" s="248" t="s">
        <v>937</v>
      </c>
      <c r="I435" s="248" t="s">
        <v>926</v>
      </c>
      <c r="J435" s="248" t="s">
        <v>964</v>
      </c>
      <c r="K435" s="260" t="s">
        <v>1087</v>
      </c>
      <c r="L435" s="248" t="s">
        <v>937</v>
      </c>
      <c r="M435" s="248" t="s">
        <v>1088</v>
      </c>
      <c r="N435" s="248" t="s">
        <v>940</v>
      </c>
      <c r="O435" s="248"/>
      <c r="P435" s="247"/>
      <c r="Q435" s="247"/>
      <c r="R435" s="247"/>
      <c r="S435" s="247"/>
      <c r="T435" s="216">
        <v>84</v>
      </c>
      <c r="U435" s="216"/>
      <c r="V435" s="216">
        <v>60</v>
      </c>
      <c r="W435" s="226">
        <v>60</v>
      </c>
      <c r="X435" s="226">
        <v>60</v>
      </c>
      <c r="Y435" s="566"/>
      <c r="Z435" s="567"/>
      <c r="AA435" s="567"/>
      <c r="AB435" s="567"/>
      <c r="AC435" s="567"/>
      <c r="AE435" s="286"/>
    </row>
    <row r="436" spans="1:31" s="150" customFormat="1" ht="15" customHeight="1" x14ac:dyDescent="0.25">
      <c r="A436" s="252">
        <v>53</v>
      </c>
      <c r="B436" s="248"/>
      <c r="C436" s="248" t="s">
        <v>748</v>
      </c>
      <c r="D436" s="251" t="s">
        <v>749</v>
      </c>
      <c r="E436" s="258"/>
      <c r="F436" s="248" t="s">
        <v>1089</v>
      </c>
      <c r="G436" s="248" t="s">
        <v>924</v>
      </c>
      <c r="H436" s="248" t="s">
        <v>925</v>
      </c>
      <c r="I436" s="248" t="s">
        <v>926</v>
      </c>
      <c r="J436" s="248" t="s">
        <v>927</v>
      </c>
      <c r="K436" s="260" t="s">
        <v>1083</v>
      </c>
      <c r="L436" s="248" t="s">
        <v>925</v>
      </c>
      <c r="M436" s="248" t="s">
        <v>1090</v>
      </c>
      <c r="N436" s="248" t="s">
        <v>930</v>
      </c>
      <c r="O436" s="248"/>
      <c r="P436" s="247"/>
      <c r="Q436" s="247"/>
      <c r="R436" s="247"/>
      <c r="S436" s="247"/>
      <c r="T436" s="216">
        <v>30</v>
      </c>
      <c r="U436" s="216"/>
      <c r="V436" s="216">
        <v>26</v>
      </c>
      <c r="W436" s="226">
        <v>26</v>
      </c>
      <c r="X436" s="226">
        <v>26</v>
      </c>
      <c r="Y436" s="566"/>
      <c r="Z436" s="567"/>
      <c r="AA436" s="567"/>
      <c r="AB436" s="567"/>
      <c r="AC436" s="567"/>
      <c r="AE436" s="286"/>
    </row>
    <row r="437" spans="1:31" s="150" customFormat="1" ht="15" customHeight="1" x14ac:dyDescent="0.25">
      <c r="A437" s="252">
        <v>53</v>
      </c>
      <c r="B437" s="248"/>
      <c r="C437" s="248" t="s">
        <v>748</v>
      </c>
      <c r="D437" s="251" t="s">
        <v>749</v>
      </c>
      <c r="E437" s="258"/>
      <c r="F437" s="248" t="s">
        <v>1082</v>
      </c>
      <c r="G437" s="248" t="s">
        <v>924</v>
      </c>
      <c r="H437" s="248" t="s">
        <v>932</v>
      </c>
      <c r="I437" s="248" t="s">
        <v>926</v>
      </c>
      <c r="J437" s="248" t="s">
        <v>927</v>
      </c>
      <c r="K437" s="260" t="s">
        <v>1083</v>
      </c>
      <c r="L437" s="248" t="s">
        <v>932</v>
      </c>
      <c r="M437" s="248" t="s">
        <v>1084</v>
      </c>
      <c r="N437" s="248" t="s">
        <v>1085</v>
      </c>
      <c r="O437" s="248"/>
      <c r="P437" s="247"/>
      <c r="Q437" s="247"/>
      <c r="R437" s="247"/>
      <c r="S437" s="247"/>
      <c r="T437" s="216">
        <v>60</v>
      </c>
      <c r="U437" s="216"/>
      <c r="V437" s="216">
        <v>60</v>
      </c>
      <c r="W437" s="226">
        <v>60</v>
      </c>
      <c r="X437" s="226">
        <v>60</v>
      </c>
      <c r="Y437" s="566"/>
      <c r="Z437" s="567"/>
      <c r="AA437" s="567"/>
      <c r="AB437" s="567"/>
      <c r="AC437" s="567"/>
      <c r="AE437" s="286"/>
    </row>
    <row r="438" spans="1:31" ht="15" customHeight="1" x14ac:dyDescent="0.25">
      <c r="A438" s="244">
        <v>53</v>
      </c>
      <c r="B438" s="173"/>
      <c r="C438" s="243" t="s">
        <v>518</v>
      </c>
      <c r="D438" s="14" t="s">
        <v>519</v>
      </c>
      <c r="E438" s="243"/>
      <c r="F438" s="243"/>
      <c r="G438" s="243"/>
      <c r="H438" s="243"/>
      <c r="I438" s="243"/>
      <c r="J438" s="243"/>
      <c r="K438" s="243"/>
      <c r="L438" s="243"/>
      <c r="M438" s="243"/>
      <c r="N438" s="243"/>
      <c r="O438" s="2"/>
      <c r="P438" s="105">
        <v>35</v>
      </c>
      <c r="Q438" s="105">
        <v>35</v>
      </c>
      <c r="R438" s="103">
        <v>0</v>
      </c>
      <c r="S438" s="105">
        <v>40</v>
      </c>
      <c r="T438" s="105">
        <f>SUM(T439:T440)</f>
        <v>48</v>
      </c>
      <c r="U438" s="105">
        <f t="shared" ref="U438:X438" si="201">SUM(U439:U440)</f>
        <v>0</v>
      </c>
      <c r="V438" s="105">
        <f t="shared" si="201"/>
        <v>42</v>
      </c>
      <c r="W438" s="111">
        <f t="shared" ref="W438" si="202">SUM(W439:W440)</f>
        <v>42</v>
      </c>
      <c r="X438" s="111">
        <f t="shared" si="201"/>
        <v>42</v>
      </c>
      <c r="Y438" s="564"/>
      <c r="Z438" s="565"/>
      <c r="AA438" s="565"/>
      <c r="AB438" s="565"/>
      <c r="AC438" s="565"/>
      <c r="AE438" s="296">
        <f t="shared" si="181"/>
        <v>2</v>
      </c>
    </row>
    <row r="439" spans="1:31" s="150" customFormat="1" ht="15" customHeight="1" x14ac:dyDescent="0.25">
      <c r="A439" s="247">
        <v>53</v>
      </c>
      <c r="B439" s="248"/>
      <c r="C439" s="248" t="s">
        <v>518</v>
      </c>
      <c r="D439" s="260" t="s">
        <v>519</v>
      </c>
      <c r="E439" s="258"/>
      <c r="F439" s="248" t="s">
        <v>1089</v>
      </c>
      <c r="G439" s="248" t="s">
        <v>924</v>
      </c>
      <c r="H439" s="248" t="s">
        <v>925</v>
      </c>
      <c r="I439" s="248" t="s">
        <v>926</v>
      </c>
      <c r="J439" s="248" t="s">
        <v>927</v>
      </c>
      <c r="K439" s="260" t="s">
        <v>1083</v>
      </c>
      <c r="L439" s="248" t="s">
        <v>925</v>
      </c>
      <c r="M439" s="248" t="s">
        <v>1090</v>
      </c>
      <c r="N439" s="248" t="s">
        <v>930</v>
      </c>
      <c r="O439" s="248"/>
      <c r="P439" s="247"/>
      <c r="Q439" s="247"/>
      <c r="R439" s="247"/>
      <c r="S439" s="247"/>
      <c r="T439" s="216">
        <v>18</v>
      </c>
      <c r="U439" s="216"/>
      <c r="V439" s="216">
        <v>12</v>
      </c>
      <c r="W439" s="226">
        <v>12</v>
      </c>
      <c r="X439" s="226">
        <v>12</v>
      </c>
      <c r="Y439" s="566"/>
      <c r="Z439" s="567"/>
      <c r="AA439" s="567"/>
      <c r="AB439" s="567"/>
      <c r="AC439" s="567"/>
      <c r="AE439" s="286"/>
    </row>
    <row r="440" spans="1:31" s="150" customFormat="1" ht="15" customHeight="1" x14ac:dyDescent="0.25">
      <c r="A440" s="247">
        <v>53</v>
      </c>
      <c r="B440" s="248"/>
      <c r="C440" s="248" t="s">
        <v>518</v>
      </c>
      <c r="D440" s="260" t="s">
        <v>519</v>
      </c>
      <c r="E440" s="258"/>
      <c r="F440" s="248" t="s">
        <v>1082</v>
      </c>
      <c r="G440" s="248" t="s">
        <v>924</v>
      </c>
      <c r="H440" s="248" t="s">
        <v>932</v>
      </c>
      <c r="I440" s="248" t="s">
        <v>926</v>
      </c>
      <c r="J440" s="248" t="s">
        <v>927</v>
      </c>
      <c r="K440" s="260" t="s">
        <v>1083</v>
      </c>
      <c r="L440" s="248" t="s">
        <v>932</v>
      </c>
      <c r="M440" s="248" t="s">
        <v>1084</v>
      </c>
      <c r="N440" s="248" t="s">
        <v>1085</v>
      </c>
      <c r="O440" s="248"/>
      <c r="P440" s="247"/>
      <c r="Q440" s="247"/>
      <c r="R440" s="247"/>
      <c r="S440" s="247"/>
      <c r="T440" s="216">
        <v>30</v>
      </c>
      <c r="U440" s="216"/>
      <c r="V440" s="216">
        <v>30</v>
      </c>
      <c r="W440" s="226">
        <v>30</v>
      </c>
      <c r="X440" s="226">
        <v>30</v>
      </c>
      <c r="Y440" s="566"/>
      <c r="Z440" s="567"/>
      <c r="AA440" s="567"/>
      <c r="AB440" s="567"/>
      <c r="AC440" s="567"/>
      <c r="AE440" s="286"/>
    </row>
    <row r="441" spans="1:31" ht="15" customHeight="1" x14ac:dyDescent="0.25">
      <c r="A441" s="244">
        <v>53</v>
      </c>
      <c r="B441" s="173"/>
      <c r="C441" s="35" t="s">
        <v>520</v>
      </c>
      <c r="D441" s="36" t="s">
        <v>521</v>
      </c>
      <c r="E441" s="220"/>
      <c r="F441" s="220"/>
      <c r="G441" s="220"/>
      <c r="H441" s="220"/>
      <c r="I441" s="220"/>
      <c r="J441" s="220"/>
      <c r="K441" s="220"/>
      <c r="L441" s="220"/>
      <c r="M441" s="220"/>
      <c r="N441" s="220"/>
      <c r="O441" s="14"/>
      <c r="P441" s="105">
        <v>35</v>
      </c>
      <c r="Q441" s="105">
        <v>35</v>
      </c>
      <c r="R441" s="103">
        <v>0</v>
      </c>
      <c r="S441" s="105">
        <v>0</v>
      </c>
      <c r="T441" s="105">
        <f>SUM(T442:T443)</f>
        <v>50</v>
      </c>
      <c r="U441" s="105">
        <f t="shared" ref="U441:X441" si="203">SUM(U442:U443)</f>
        <v>0</v>
      </c>
      <c r="V441" s="105">
        <f t="shared" si="203"/>
        <v>0</v>
      </c>
      <c r="W441" s="111">
        <f t="shared" ref="W441" si="204">SUM(W442:W443)</f>
        <v>0</v>
      </c>
      <c r="X441" s="111">
        <f t="shared" si="203"/>
        <v>0</v>
      </c>
      <c r="Y441" s="564"/>
      <c r="Z441" s="565"/>
      <c r="AA441" s="565"/>
      <c r="AB441" s="565"/>
      <c r="AC441" s="565"/>
      <c r="AE441" s="293">
        <f t="shared" si="181"/>
        <v>0</v>
      </c>
    </row>
    <row r="442" spans="1:31" s="150" customFormat="1" ht="15" customHeight="1" x14ac:dyDescent="0.25">
      <c r="A442" s="247">
        <v>53</v>
      </c>
      <c r="B442" s="248"/>
      <c r="C442" s="248" t="s">
        <v>520</v>
      </c>
      <c r="D442" s="260" t="s">
        <v>521</v>
      </c>
      <c r="E442" s="267"/>
      <c r="F442" s="248" t="s">
        <v>1086</v>
      </c>
      <c r="G442" s="248" t="s">
        <v>924</v>
      </c>
      <c r="H442" s="248" t="s">
        <v>937</v>
      </c>
      <c r="I442" s="248" t="s">
        <v>926</v>
      </c>
      <c r="J442" s="248" t="s">
        <v>927</v>
      </c>
      <c r="K442" s="260" t="s">
        <v>1087</v>
      </c>
      <c r="L442" s="248" t="s">
        <v>937</v>
      </c>
      <c r="M442" s="248" t="s">
        <v>1088</v>
      </c>
      <c r="N442" s="248" t="s">
        <v>940</v>
      </c>
      <c r="O442" s="248"/>
      <c r="P442" s="247"/>
      <c r="Q442" s="247"/>
      <c r="R442" s="247"/>
      <c r="S442" s="247"/>
      <c r="T442" s="216">
        <v>20</v>
      </c>
      <c r="U442" s="216"/>
      <c r="V442" s="216">
        <v>0</v>
      </c>
      <c r="W442" s="226">
        <v>0</v>
      </c>
      <c r="X442" s="226">
        <v>0</v>
      </c>
      <c r="Y442" s="566"/>
      <c r="Z442" s="567"/>
      <c r="AA442" s="567"/>
      <c r="AB442" s="567"/>
      <c r="AC442" s="567"/>
      <c r="AE442" s="286"/>
    </row>
    <row r="443" spans="1:31" s="150" customFormat="1" ht="15" customHeight="1" x14ac:dyDescent="0.25">
      <c r="A443" s="247">
        <v>53</v>
      </c>
      <c r="B443" s="248"/>
      <c r="C443" s="248" t="s">
        <v>520</v>
      </c>
      <c r="D443" s="260" t="s">
        <v>521</v>
      </c>
      <c r="E443" s="267"/>
      <c r="F443" s="248" t="s">
        <v>1082</v>
      </c>
      <c r="G443" s="248" t="s">
        <v>924</v>
      </c>
      <c r="H443" s="248" t="s">
        <v>932</v>
      </c>
      <c r="I443" s="248" t="s">
        <v>926</v>
      </c>
      <c r="J443" s="248" t="s">
        <v>927</v>
      </c>
      <c r="K443" s="260" t="s">
        <v>1083</v>
      </c>
      <c r="L443" s="248" t="s">
        <v>932</v>
      </c>
      <c r="M443" s="248" t="s">
        <v>1084</v>
      </c>
      <c r="N443" s="248" t="s">
        <v>1085</v>
      </c>
      <c r="O443" s="225"/>
      <c r="P443" s="247"/>
      <c r="Q443" s="247"/>
      <c r="R443" s="247"/>
      <c r="S443" s="247"/>
      <c r="T443" s="216">
        <v>30</v>
      </c>
      <c r="U443" s="216"/>
      <c r="V443" s="216">
        <v>0</v>
      </c>
      <c r="W443" s="226"/>
      <c r="X443" s="226"/>
      <c r="Y443" s="566"/>
      <c r="Z443" s="567"/>
      <c r="AA443" s="567"/>
      <c r="AB443" s="567"/>
      <c r="AC443" s="567"/>
      <c r="AE443" s="286"/>
    </row>
    <row r="444" spans="1:31" ht="15" customHeight="1" x14ac:dyDescent="0.25">
      <c r="A444" s="244">
        <v>53</v>
      </c>
      <c r="B444" s="173"/>
      <c r="C444" s="25" t="s">
        <v>522</v>
      </c>
      <c r="D444" s="26" t="s">
        <v>523</v>
      </c>
      <c r="E444" s="237"/>
      <c r="F444" s="237"/>
      <c r="G444" s="237"/>
      <c r="H444" s="237"/>
      <c r="I444" s="237"/>
      <c r="J444" s="237"/>
      <c r="K444" s="237"/>
      <c r="L444" s="237"/>
      <c r="M444" s="237"/>
      <c r="N444" s="237"/>
      <c r="O444" s="24"/>
      <c r="P444" s="103">
        <v>2</v>
      </c>
      <c r="Q444" s="103">
        <v>2</v>
      </c>
      <c r="R444" s="103">
        <v>0</v>
      </c>
      <c r="S444" s="103">
        <v>0</v>
      </c>
      <c r="T444" s="103"/>
      <c r="U444" s="103"/>
      <c r="V444" s="103"/>
      <c r="W444" s="385"/>
      <c r="X444" s="385"/>
      <c r="Y444" s="568"/>
      <c r="Z444" s="565"/>
      <c r="AA444" s="565"/>
      <c r="AB444" s="565"/>
      <c r="AC444" s="565"/>
      <c r="AE444" s="293">
        <f t="shared" si="181"/>
        <v>0</v>
      </c>
    </row>
    <row r="445" spans="1:31" ht="15" customHeight="1" x14ac:dyDescent="0.25">
      <c r="A445" s="221">
        <v>62</v>
      </c>
      <c r="B445" s="219" t="s">
        <v>524</v>
      </c>
      <c r="C445" s="218"/>
      <c r="D445" s="1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2"/>
      <c r="P445" s="107">
        <v>0</v>
      </c>
      <c r="Q445" s="107">
        <v>0</v>
      </c>
      <c r="R445" s="107">
        <v>0</v>
      </c>
      <c r="S445" s="107">
        <v>0</v>
      </c>
      <c r="T445" s="107">
        <v>0</v>
      </c>
      <c r="U445" s="107">
        <v>0</v>
      </c>
      <c r="V445" s="107">
        <v>0</v>
      </c>
      <c r="W445" s="388">
        <v>0</v>
      </c>
      <c r="X445" s="388">
        <v>0</v>
      </c>
      <c r="Y445" s="577">
        <v>0</v>
      </c>
      <c r="Z445" s="563"/>
      <c r="AA445" s="563"/>
      <c r="AB445" s="563"/>
      <c r="AC445" s="563"/>
      <c r="AE445" s="292">
        <f t="shared" si="181"/>
        <v>0</v>
      </c>
    </row>
    <row r="446" spans="1:31" ht="15" customHeight="1" x14ac:dyDescent="0.25">
      <c r="A446" s="221">
        <v>63</v>
      </c>
      <c r="B446" s="219" t="s">
        <v>525</v>
      </c>
      <c r="C446" s="218"/>
      <c r="D446" s="1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2"/>
      <c r="P446" s="104">
        <f>P447+P457+P466+P471+P472+P473+P479+P480+P481+P482+P484+P485+P489+P493</f>
        <v>782</v>
      </c>
      <c r="Q446" s="104">
        <f>Q447+Q457+Q466+Q471+Q472+Q473+Q479+Q480+Q481+Q482+Q484+Q485+Q489+Q493</f>
        <v>599</v>
      </c>
      <c r="R446" s="104">
        <f>R447+R457+R466+R471+R472+R473+R479+R480+R481+R482+R484+R485+R489+R493</f>
        <v>50</v>
      </c>
      <c r="S446" s="104">
        <f>S447+S457+S466+S471+S472+S473+S479+S480+S481+S482+S484+S485+S489+S493</f>
        <v>710</v>
      </c>
      <c r="T446" s="104">
        <f>SUM(T447+T457+T466+T471+T472+T473+T479+T480+T481+T482+T484+T485+T489+T493)</f>
        <v>878</v>
      </c>
      <c r="U446" s="104">
        <f t="shared" ref="U446:X446" si="205">SUM(U447+U457+U466+U471+U472+U473+U479+U480+U481+U482+U484+U485+U489+U493)</f>
        <v>42</v>
      </c>
      <c r="V446" s="104">
        <f t="shared" si="205"/>
        <v>694</v>
      </c>
      <c r="W446" s="384">
        <f t="shared" ref="W446" si="206">SUM(W447+W457+W466+W471+W472+W473+W479+W480+W481+W482+W484+W485+W489+W493)</f>
        <v>669</v>
      </c>
      <c r="X446" s="384">
        <f t="shared" si="205"/>
        <v>669</v>
      </c>
      <c r="Y446" s="562">
        <f>Y447+Y457+Y466+Y471+Y472+Y473+Y479+Y480+Y481+Y482+Y484+Y485+Y489+Y493</f>
        <v>0</v>
      </c>
      <c r="Z446" s="563"/>
      <c r="AA446" s="563"/>
      <c r="AB446" s="563"/>
      <c r="AC446" s="563"/>
      <c r="AE446" s="292">
        <f t="shared" si="181"/>
        <v>-16</v>
      </c>
    </row>
    <row r="447" spans="1:31" ht="15" customHeight="1" x14ac:dyDescent="0.25">
      <c r="A447" s="244">
        <v>63</v>
      </c>
      <c r="B447" s="220"/>
      <c r="C447" s="243" t="s">
        <v>526</v>
      </c>
      <c r="D447" s="14" t="s">
        <v>527</v>
      </c>
      <c r="E447" s="237"/>
      <c r="F447" s="237"/>
      <c r="G447" s="237"/>
      <c r="H447" s="237"/>
      <c r="I447" s="237"/>
      <c r="J447" s="237"/>
      <c r="K447" s="237"/>
      <c r="L447" s="237"/>
      <c r="M447" s="237"/>
      <c r="N447" s="237"/>
      <c r="O447" s="24"/>
      <c r="P447" s="103">
        <v>615</v>
      </c>
      <c r="Q447" s="103">
        <f>Q448+Q454</f>
        <v>430</v>
      </c>
      <c r="R447" s="103">
        <v>15</v>
      </c>
      <c r="S447" s="103">
        <f>S448+S454</f>
        <v>324</v>
      </c>
      <c r="T447" s="103">
        <f>SUM(T448+T454)</f>
        <v>366</v>
      </c>
      <c r="U447" s="103">
        <f t="shared" ref="U447:X447" si="207">SUM(U448+U454)</f>
        <v>14</v>
      </c>
      <c r="V447" s="103">
        <f t="shared" si="207"/>
        <v>292</v>
      </c>
      <c r="W447" s="385">
        <f t="shared" ref="W447" si="208">SUM(W448+W454)</f>
        <v>313</v>
      </c>
      <c r="X447" s="385">
        <f t="shared" si="207"/>
        <v>313</v>
      </c>
      <c r="Y447" s="568">
        <f>Y448+Y454</f>
        <v>0</v>
      </c>
      <c r="Z447" s="565"/>
      <c r="AA447" s="565"/>
      <c r="AB447" s="565"/>
      <c r="AC447" s="565"/>
      <c r="AE447" s="293">
        <f t="shared" si="181"/>
        <v>-32</v>
      </c>
    </row>
    <row r="448" spans="1:31" s="283" customFormat="1" ht="15" customHeight="1" x14ac:dyDescent="0.25">
      <c r="A448" s="232">
        <v>63</v>
      </c>
      <c r="B448" s="39"/>
      <c r="C448" s="234" t="s">
        <v>526</v>
      </c>
      <c r="D448" s="149" t="s">
        <v>527</v>
      </c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6"/>
      <c r="P448" s="106">
        <v>545</v>
      </c>
      <c r="Q448" s="106">
        <v>350</v>
      </c>
      <c r="R448" s="106">
        <v>15</v>
      </c>
      <c r="S448" s="106">
        <v>232</v>
      </c>
      <c r="T448" s="106">
        <f>SUM(T449:T453)</f>
        <v>276</v>
      </c>
      <c r="U448" s="106">
        <f t="shared" ref="U448:X448" si="209">SUM(U449:U453)</f>
        <v>14</v>
      </c>
      <c r="V448" s="106">
        <f t="shared" si="209"/>
        <v>202</v>
      </c>
      <c r="W448" s="106">
        <f t="shared" ref="W448" si="210">SUM(W449:W453)</f>
        <v>223</v>
      </c>
      <c r="X448" s="106">
        <f t="shared" si="209"/>
        <v>223</v>
      </c>
      <c r="Y448" s="572"/>
      <c r="Z448" s="573"/>
      <c r="AA448" s="573"/>
      <c r="AB448" s="573"/>
      <c r="AC448" s="573"/>
      <c r="AD448" s="402"/>
      <c r="AE448" s="294">
        <f t="shared" si="181"/>
        <v>-30</v>
      </c>
    </row>
    <row r="449" spans="1:31" s="150" customFormat="1" ht="15" customHeight="1" x14ac:dyDescent="0.25">
      <c r="A449" s="247">
        <v>63</v>
      </c>
      <c r="B449" s="248"/>
      <c r="C449" s="248" t="s">
        <v>526</v>
      </c>
      <c r="D449" s="260" t="s">
        <v>527</v>
      </c>
      <c r="E449" s="260"/>
      <c r="F449" s="248" t="s">
        <v>1091</v>
      </c>
      <c r="G449" s="248" t="s">
        <v>924</v>
      </c>
      <c r="H449" s="248" t="s">
        <v>937</v>
      </c>
      <c r="I449" s="248" t="s">
        <v>926</v>
      </c>
      <c r="J449" s="248" t="s">
        <v>964</v>
      </c>
      <c r="K449" s="260" t="s">
        <v>1092</v>
      </c>
      <c r="L449" s="248" t="s">
        <v>1093</v>
      </c>
      <c r="M449" s="248" t="s">
        <v>1094</v>
      </c>
      <c r="N449" s="248" t="s">
        <v>1095</v>
      </c>
      <c r="O449" s="248"/>
      <c r="P449" s="247"/>
      <c r="Q449" s="247"/>
      <c r="R449" s="247"/>
      <c r="S449" s="247"/>
      <c r="T449" s="205">
        <v>40</v>
      </c>
      <c r="U449" s="205">
        <v>4</v>
      </c>
      <c r="V449" s="205">
        <v>40</v>
      </c>
      <c r="W449" s="229">
        <v>40</v>
      </c>
      <c r="X449" s="229">
        <v>40</v>
      </c>
      <c r="Y449" s="569"/>
      <c r="Z449" s="567"/>
      <c r="AA449" s="567"/>
      <c r="AB449" s="567"/>
      <c r="AC449" s="567"/>
      <c r="AE449" s="286"/>
    </row>
    <row r="450" spans="1:31" s="150" customFormat="1" ht="15" customHeight="1" x14ac:dyDescent="0.25">
      <c r="A450" s="247">
        <v>63</v>
      </c>
      <c r="B450" s="248"/>
      <c r="C450" s="248" t="s">
        <v>526</v>
      </c>
      <c r="D450" s="260" t="s">
        <v>527</v>
      </c>
      <c r="E450" s="260"/>
      <c r="F450" s="248" t="s">
        <v>1096</v>
      </c>
      <c r="G450" s="248" t="s">
        <v>924</v>
      </c>
      <c r="H450" s="248" t="s">
        <v>947</v>
      </c>
      <c r="I450" s="248" t="s">
        <v>926</v>
      </c>
      <c r="J450" s="248" t="s">
        <v>927</v>
      </c>
      <c r="K450" s="260" t="s">
        <v>1097</v>
      </c>
      <c r="L450" s="248" t="s">
        <v>1098</v>
      </c>
      <c r="M450" s="248" t="s">
        <v>1099</v>
      </c>
      <c r="N450" s="248" t="s">
        <v>1100</v>
      </c>
      <c r="O450" s="248"/>
      <c r="P450" s="247"/>
      <c r="Q450" s="247"/>
      <c r="R450" s="247"/>
      <c r="S450" s="247"/>
      <c r="T450" s="205">
        <v>60</v>
      </c>
      <c r="U450" s="205">
        <v>10</v>
      </c>
      <c r="V450" s="205">
        <v>46</v>
      </c>
      <c r="W450" s="229">
        <v>50</v>
      </c>
      <c r="X450" s="229">
        <v>50</v>
      </c>
      <c r="Y450" s="569"/>
      <c r="Z450" s="567"/>
      <c r="AA450" s="567"/>
      <c r="AB450" s="567"/>
      <c r="AC450" s="567"/>
      <c r="AE450" s="286"/>
    </row>
    <row r="451" spans="1:31" s="150" customFormat="1" ht="15" customHeight="1" x14ac:dyDescent="0.25">
      <c r="A451" s="247">
        <v>63</v>
      </c>
      <c r="B451" s="248"/>
      <c r="C451" s="248" t="s">
        <v>526</v>
      </c>
      <c r="D451" s="260" t="s">
        <v>527</v>
      </c>
      <c r="E451" s="260"/>
      <c r="F451" s="261" t="s">
        <v>1101</v>
      </c>
      <c r="G451" s="261" t="s">
        <v>924</v>
      </c>
      <c r="H451" s="261" t="s">
        <v>951</v>
      </c>
      <c r="I451" s="261" t="s">
        <v>926</v>
      </c>
      <c r="J451" s="261" t="s">
        <v>927</v>
      </c>
      <c r="K451" s="265" t="s">
        <v>1097</v>
      </c>
      <c r="L451" s="261" t="s">
        <v>951</v>
      </c>
      <c r="M451" s="261" t="s">
        <v>1102</v>
      </c>
      <c r="N451" s="261" t="s">
        <v>954</v>
      </c>
      <c r="O451" s="248"/>
      <c r="P451" s="247"/>
      <c r="Q451" s="247"/>
      <c r="R451" s="247"/>
      <c r="S451" s="247"/>
      <c r="T451" s="205">
        <v>60</v>
      </c>
      <c r="U451" s="205"/>
      <c r="V451" s="205">
        <v>0</v>
      </c>
      <c r="W451" s="229">
        <v>17</v>
      </c>
      <c r="X451" s="229">
        <v>17</v>
      </c>
      <c r="Y451" s="569"/>
      <c r="Z451" s="567"/>
      <c r="AA451" s="567"/>
      <c r="AB451" s="567"/>
      <c r="AC451" s="567"/>
      <c r="AE451" s="286"/>
    </row>
    <row r="452" spans="1:31" s="150" customFormat="1" ht="15" customHeight="1" x14ac:dyDescent="0.25">
      <c r="A452" s="247">
        <v>63</v>
      </c>
      <c r="B452" s="248"/>
      <c r="C452" s="248" t="s">
        <v>526</v>
      </c>
      <c r="D452" s="260" t="s">
        <v>527</v>
      </c>
      <c r="E452" s="260"/>
      <c r="F452" s="248" t="s">
        <v>1103</v>
      </c>
      <c r="G452" s="248" t="s">
        <v>924</v>
      </c>
      <c r="H452" s="248" t="s">
        <v>974</v>
      </c>
      <c r="I452" s="248" t="s">
        <v>926</v>
      </c>
      <c r="J452" s="248" t="s">
        <v>927</v>
      </c>
      <c r="K452" s="260" t="s">
        <v>1097</v>
      </c>
      <c r="L452" s="248" t="s">
        <v>974</v>
      </c>
      <c r="M452" s="248" t="s">
        <v>1104</v>
      </c>
      <c r="N452" s="248" t="s">
        <v>1105</v>
      </c>
      <c r="O452" s="248"/>
      <c r="P452" s="247"/>
      <c r="Q452" s="247"/>
      <c r="R452" s="247"/>
      <c r="S452" s="247"/>
      <c r="T452" s="205">
        <v>60</v>
      </c>
      <c r="U452" s="205"/>
      <c r="V452" s="205">
        <v>60</v>
      </c>
      <c r="W452" s="229">
        <v>60</v>
      </c>
      <c r="X452" s="229">
        <v>60</v>
      </c>
      <c r="Y452" s="569"/>
      <c r="Z452" s="567"/>
      <c r="AA452" s="567"/>
      <c r="AB452" s="567"/>
      <c r="AC452" s="567"/>
      <c r="AE452" s="286"/>
    </row>
    <row r="453" spans="1:31" s="150" customFormat="1" ht="15" customHeight="1" x14ac:dyDescent="0.25">
      <c r="A453" s="247">
        <v>63</v>
      </c>
      <c r="B453" s="248"/>
      <c r="C453" s="248" t="s">
        <v>526</v>
      </c>
      <c r="D453" s="260" t="s">
        <v>527</v>
      </c>
      <c r="E453" s="260"/>
      <c r="F453" s="248" t="s">
        <v>1106</v>
      </c>
      <c r="G453" s="248" t="s">
        <v>924</v>
      </c>
      <c r="H453" s="248" t="s">
        <v>932</v>
      </c>
      <c r="I453" s="248" t="s">
        <v>926</v>
      </c>
      <c r="J453" s="248" t="s">
        <v>927</v>
      </c>
      <c r="K453" s="260" t="s">
        <v>1097</v>
      </c>
      <c r="L453" s="248" t="s">
        <v>932</v>
      </c>
      <c r="M453" s="248" t="s">
        <v>1107</v>
      </c>
      <c r="N453" s="248" t="s">
        <v>1108</v>
      </c>
      <c r="O453" s="248"/>
      <c r="P453" s="247"/>
      <c r="Q453" s="247"/>
      <c r="R453" s="247"/>
      <c r="S453" s="247"/>
      <c r="T453" s="205">
        <v>56</v>
      </c>
      <c r="U453" s="205"/>
      <c r="V453" s="205">
        <v>56</v>
      </c>
      <c r="W453" s="229">
        <v>56</v>
      </c>
      <c r="X453" s="229">
        <v>56</v>
      </c>
      <c r="Y453" s="569"/>
      <c r="Z453" s="567"/>
      <c r="AA453" s="567"/>
      <c r="AB453" s="567"/>
      <c r="AC453" s="567"/>
      <c r="AE453" s="286"/>
    </row>
    <row r="454" spans="1:31" ht="15" customHeight="1" x14ac:dyDescent="0.25">
      <c r="A454" s="232">
        <v>63</v>
      </c>
      <c r="B454" s="39"/>
      <c r="C454" s="234" t="s">
        <v>528</v>
      </c>
      <c r="D454" s="149" t="s">
        <v>529</v>
      </c>
      <c r="E454" s="102"/>
      <c r="F454" s="87"/>
      <c r="G454" s="87"/>
      <c r="H454" s="87"/>
      <c r="I454" s="87"/>
      <c r="J454" s="87"/>
      <c r="K454" s="87"/>
      <c r="L454" s="87"/>
      <c r="M454" s="87"/>
      <c r="N454" s="87"/>
      <c r="O454" s="88"/>
      <c r="P454" s="110">
        <v>70</v>
      </c>
      <c r="Q454" s="110">
        <v>80</v>
      </c>
      <c r="R454" s="110">
        <v>0</v>
      </c>
      <c r="S454" s="110">
        <v>92</v>
      </c>
      <c r="T454" s="110">
        <f>SUM(T455:T456)</f>
        <v>90</v>
      </c>
      <c r="U454" s="110">
        <f t="shared" ref="U454:X454" si="211">SUM(U455:U456)</f>
        <v>0</v>
      </c>
      <c r="V454" s="110">
        <f t="shared" si="211"/>
        <v>90</v>
      </c>
      <c r="W454" s="110">
        <f t="shared" ref="W454" si="212">SUM(W455:W456)</f>
        <v>90</v>
      </c>
      <c r="X454" s="110">
        <f t="shared" si="211"/>
        <v>90</v>
      </c>
      <c r="Y454" s="574"/>
      <c r="Z454" s="573"/>
      <c r="AA454" s="573"/>
      <c r="AB454" s="573"/>
      <c r="AC454" s="573"/>
      <c r="AE454" s="294">
        <f t="shared" si="181"/>
        <v>-2</v>
      </c>
    </row>
    <row r="455" spans="1:31" s="150" customFormat="1" ht="15" customHeight="1" x14ac:dyDescent="0.25">
      <c r="A455" s="247">
        <v>63</v>
      </c>
      <c r="B455" s="248"/>
      <c r="C455" s="248" t="s">
        <v>528</v>
      </c>
      <c r="D455" s="260" t="s">
        <v>1109</v>
      </c>
      <c r="E455" s="249"/>
      <c r="F455" s="248" t="s">
        <v>1103</v>
      </c>
      <c r="G455" s="248" t="s">
        <v>924</v>
      </c>
      <c r="H455" s="248" t="s">
        <v>974</v>
      </c>
      <c r="I455" s="248" t="s">
        <v>926</v>
      </c>
      <c r="J455" s="248" t="s">
        <v>1110</v>
      </c>
      <c r="K455" s="260" t="s">
        <v>1097</v>
      </c>
      <c r="L455" s="248" t="s">
        <v>974</v>
      </c>
      <c r="M455" s="248" t="s">
        <v>1104</v>
      </c>
      <c r="N455" s="248" t="s">
        <v>1105</v>
      </c>
      <c r="O455" s="248"/>
      <c r="P455" s="247"/>
      <c r="Q455" s="247"/>
      <c r="R455" s="247"/>
      <c r="S455" s="247"/>
      <c r="T455" s="229">
        <v>30</v>
      </c>
      <c r="U455" s="229"/>
      <c r="V455" s="229">
        <v>30</v>
      </c>
      <c r="W455" s="229">
        <v>30</v>
      </c>
      <c r="X455" s="229">
        <v>30</v>
      </c>
      <c r="Y455" s="575"/>
      <c r="Z455" s="567"/>
      <c r="AA455" s="567"/>
      <c r="AB455" s="567"/>
      <c r="AC455" s="567"/>
      <c r="AE455" s="286"/>
    </row>
    <row r="456" spans="1:31" s="150" customFormat="1" ht="15" customHeight="1" x14ac:dyDescent="0.25">
      <c r="A456" s="247">
        <v>63</v>
      </c>
      <c r="B456" s="248"/>
      <c r="C456" s="248" t="s">
        <v>528</v>
      </c>
      <c r="D456" s="260" t="s">
        <v>1109</v>
      </c>
      <c r="E456" s="249"/>
      <c r="F456" s="248" t="s">
        <v>1106</v>
      </c>
      <c r="G456" s="248" t="s">
        <v>924</v>
      </c>
      <c r="H456" s="248" t="s">
        <v>932</v>
      </c>
      <c r="I456" s="248" t="s">
        <v>926</v>
      </c>
      <c r="J456" s="248" t="s">
        <v>927</v>
      </c>
      <c r="K456" s="260" t="s">
        <v>1097</v>
      </c>
      <c r="L456" s="248" t="s">
        <v>932</v>
      </c>
      <c r="M456" s="248" t="s">
        <v>1107</v>
      </c>
      <c r="N456" s="248" t="s">
        <v>1108</v>
      </c>
      <c r="O456" s="248"/>
      <c r="P456" s="247"/>
      <c r="Q456" s="247"/>
      <c r="R456" s="247"/>
      <c r="S456" s="247"/>
      <c r="T456" s="229">
        <v>60</v>
      </c>
      <c r="U456" s="229"/>
      <c r="V456" s="229">
        <v>60</v>
      </c>
      <c r="W456" s="229">
        <v>60</v>
      </c>
      <c r="X456" s="229">
        <v>60</v>
      </c>
      <c r="Y456" s="575"/>
      <c r="Z456" s="567"/>
      <c r="AA456" s="567"/>
      <c r="AB456" s="567"/>
      <c r="AC456" s="567"/>
      <c r="AE456" s="286"/>
    </row>
    <row r="457" spans="1:31" ht="15" customHeight="1" x14ac:dyDescent="0.25">
      <c r="A457" s="244">
        <v>63</v>
      </c>
      <c r="B457" s="220"/>
      <c r="C457" s="243" t="s">
        <v>530</v>
      </c>
      <c r="D457" s="2" t="s">
        <v>531</v>
      </c>
      <c r="E457" s="243"/>
      <c r="F457" s="243"/>
      <c r="G457" s="243"/>
      <c r="H457" s="243"/>
      <c r="I457" s="243"/>
      <c r="J457" s="243"/>
      <c r="K457" s="243"/>
      <c r="L457" s="243"/>
      <c r="M457" s="243"/>
      <c r="N457" s="243"/>
      <c r="O457" s="2"/>
      <c r="P457" s="105">
        <v>104</v>
      </c>
      <c r="Q457" s="105">
        <v>104</v>
      </c>
      <c r="R457" s="105">
        <v>33</v>
      </c>
      <c r="S457" s="105">
        <v>180</v>
      </c>
      <c r="T457" s="105">
        <f>SUM(T458:T465)</f>
        <v>264</v>
      </c>
      <c r="U457" s="105">
        <f t="shared" ref="U457:X457" si="213">SUM(U458:U465)</f>
        <v>28</v>
      </c>
      <c r="V457" s="105">
        <f t="shared" si="213"/>
        <v>191</v>
      </c>
      <c r="W457" s="111">
        <f t="shared" ref="W457" si="214">SUM(W458:W465)</f>
        <v>200</v>
      </c>
      <c r="X457" s="111">
        <f t="shared" si="213"/>
        <v>200</v>
      </c>
      <c r="Y457" s="564"/>
      <c r="Z457" s="565"/>
      <c r="AA457" s="565"/>
      <c r="AB457" s="565"/>
      <c r="AC457" s="565"/>
      <c r="AE457" s="296">
        <f t="shared" si="181"/>
        <v>11</v>
      </c>
    </row>
    <row r="458" spans="1:31" s="150" customFormat="1" ht="15" customHeight="1" x14ac:dyDescent="0.25">
      <c r="A458" s="247">
        <v>63</v>
      </c>
      <c r="B458" s="248"/>
      <c r="C458" s="248" t="s">
        <v>530</v>
      </c>
      <c r="D458" s="260" t="s">
        <v>531</v>
      </c>
      <c r="E458" s="258"/>
      <c r="F458" s="248" t="s">
        <v>1064</v>
      </c>
      <c r="G458" s="248" t="s">
        <v>924</v>
      </c>
      <c r="H458" s="248" t="s">
        <v>937</v>
      </c>
      <c r="I458" s="248" t="s">
        <v>926</v>
      </c>
      <c r="J458" s="248" t="s">
        <v>964</v>
      </c>
      <c r="K458" s="260" t="s">
        <v>1023</v>
      </c>
      <c r="L458" s="248" t="s">
        <v>937</v>
      </c>
      <c r="M458" s="248" t="s">
        <v>1024</v>
      </c>
      <c r="N458" s="248" t="s">
        <v>1065</v>
      </c>
      <c r="O458" s="248"/>
      <c r="P458" s="247"/>
      <c r="Q458" s="247"/>
      <c r="R458" s="247"/>
      <c r="S458" s="247"/>
      <c r="T458" s="216">
        <v>22</v>
      </c>
      <c r="U458" s="216"/>
      <c r="V458" s="216">
        <v>20</v>
      </c>
      <c r="W458" s="226">
        <v>20</v>
      </c>
      <c r="X458" s="226">
        <v>20</v>
      </c>
      <c r="Y458" s="566"/>
      <c r="Z458" s="567"/>
      <c r="AA458" s="567"/>
      <c r="AB458" s="567"/>
      <c r="AC458" s="567"/>
      <c r="AE458" s="286"/>
    </row>
    <row r="459" spans="1:31" s="150" customFormat="1" ht="15" customHeight="1" x14ac:dyDescent="0.25">
      <c r="A459" s="247">
        <v>63</v>
      </c>
      <c r="B459" s="248"/>
      <c r="C459" s="248" t="s">
        <v>530</v>
      </c>
      <c r="D459" s="260" t="s">
        <v>531</v>
      </c>
      <c r="E459" s="258"/>
      <c r="F459" s="248" t="s">
        <v>981</v>
      </c>
      <c r="G459" s="248" t="s">
        <v>924</v>
      </c>
      <c r="H459" s="248" t="s">
        <v>937</v>
      </c>
      <c r="I459" s="248" t="s">
        <v>960</v>
      </c>
      <c r="J459" s="248" t="s">
        <v>964</v>
      </c>
      <c r="K459" s="248" t="s">
        <v>982</v>
      </c>
      <c r="L459" s="248" t="s">
        <v>937</v>
      </c>
      <c r="M459" s="248" t="s">
        <v>983</v>
      </c>
      <c r="N459" s="248" t="s">
        <v>940</v>
      </c>
      <c r="O459" s="248"/>
      <c r="P459" s="247"/>
      <c r="Q459" s="247"/>
      <c r="R459" s="247"/>
      <c r="S459" s="247"/>
      <c r="T459" s="216">
        <v>15</v>
      </c>
      <c r="U459" s="216"/>
      <c r="V459" s="216">
        <v>0</v>
      </c>
      <c r="W459" s="226">
        <v>9</v>
      </c>
      <c r="X459" s="226">
        <v>9</v>
      </c>
      <c r="Y459" s="566"/>
      <c r="Z459" s="567"/>
      <c r="AA459" s="567"/>
      <c r="AB459" s="567"/>
      <c r="AC459" s="567"/>
      <c r="AE459" s="286"/>
    </row>
    <row r="460" spans="1:31" s="150" customFormat="1" ht="15" customHeight="1" x14ac:dyDescent="0.25">
      <c r="A460" s="247">
        <v>63</v>
      </c>
      <c r="B460" s="248"/>
      <c r="C460" s="248" t="s">
        <v>530</v>
      </c>
      <c r="D460" s="260" t="s">
        <v>531</v>
      </c>
      <c r="E460" s="258"/>
      <c r="F460" s="248" t="s">
        <v>1111</v>
      </c>
      <c r="G460" s="248" t="s">
        <v>924</v>
      </c>
      <c r="H460" s="248" t="s">
        <v>937</v>
      </c>
      <c r="I460" s="248" t="s">
        <v>960</v>
      </c>
      <c r="J460" s="248"/>
      <c r="K460" s="248" t="s">
        <v>1112</v>
      </c>
      <c r="L460" s="248" t="s">
        <v>1035</v>
      </c>
      <c r="M460" s="248" t="s">
        <v>1036</v>
      </c>
      <c r="N460" s="248" t="s">
        <v>1037</v>
      </c>
      <c r="O460" s="248"/>
      <c r="P460" s="247"/>
      <c r="Q460" s="247"/>
      <c r="R460" s="247"/>
      <c r="S460" s="247"/>
      <c r="T460" s="216">
        <v>20</v>
      </c>
      <c r="U460" s="216"/>
      <c r="V460" s="298">
        <v>17</v>
      </c>
      <c r="W460" s="226">
        <v>17</v>
      </c>
      <c r="X460" s="226">
        <v>17</v>
      </c>
      <c r="Y460" s="566"/>
      <c r="Z460" s="567"/>
      <c r="AA460" s="567"/>
      <c r="AB460" s="567"/>
      <c r="AC460" s="567"/>
      <c r="AE460" s="286"/>
    </row>
    <row r="461" spans="1:31" s="150" customFormat="1" ht="15" customHeight="1" x14ac:dyDescent="0.25">
      <c r="A461" s="247">
        <v>63</v>
      </c>
      <c r="B461" s="248"/>
      <c r="C461" s="248" t="s">
        <v>530</v>
      </c>
      <c r="D461" s="260" t="s">
        <v>531</v>
      </c>
      <c r="E461" s="258"/>
      <c r="F461" s="248" t="s">
        <v>991</v>
      </c>
      <c r="G461" s="248" t="s">
        <v>924</v>
      </c>
      <c r="H461" s="248" t="s">
        <v>947</v>
      </c>
      <c r="I461" s="248" t="s">
        <v>926</v>
      </c>
      <c r="J461" s="248" t="s">
        <v>927</v>
      </c>
      <c r="K461" s="248" t="s">
        <v>992</v>
      </c>
      <c r="L461" s="248" t="s">
        <v>947</v>
      </c>
      <c r="M461" s="248" t="s">
        <v>993</v>
      </c>
      <c r="N461" s="248" t="s">
        <v>994</v>
      </c>
      <c r="O461" s="248"/>
      <c r="P461" s="247"/>
      <c r="Q461" s="247"/>
      <c r="R461" s="247"/>
      <c r="S461" s="247"/>
      <c r="T461" s="216">
        <v>19</v>
      </c>
      <c r="U461" s="216">
        <v>2</v>
      </c>
      <c r="V461" s="298">
        <v>17</v>
      </c>
      <c r="W461" s="226">
        <v>17</v>
      </c>
      <c r="X461" s="226">
        <v>17</v>
      </c>
      <c r="Y461" s="566"/>
      <c r="Z461" s="567"/>
      <c r="AA461" s="567"/>
      <c r="AB461" s="567"/>
      <c r="AC461" s="567"/>
      <c r="AE461" s="286"/>
    </row>
    <row r="462" spans="1:31" s="150" customFormat="1" ht="15" customHeight="1" x14ac:dyDescent="0.25">
      <c r="A462" s="247">
        <v>63</v>
      </c>
      <c r="B462" s="248"/>
      <c r="C462" s="248" t="s">
        <v>530</v>
      </c>
      <c r="D462" s="260" t="s">
        <v>531</v>
      </c>
      <c r="E462" s="258"/>
      <c r="F462" s="248" t="s">
        <v>985</v>
      </c>
      <c r="G462" s="248" t="s">
        <v>924</v>
      </c>
      <c r="H462" s="248" t="s">
        <v>947</v>
      </c>
      <c r="I462" s="248" t="s">
        <v>960</v>
      </c>
      <c r="J462" s="248" t="s">
        <v>964</v>
      </c>
      <c r="K462" s="248" t="s">
        <v>987</v>
      </c>
      <c r="L462" s="248" t="s">
        <v>988</v>
      </c>
      <c r="M462" s="248" t="s">
        <v>989</v>
      </c>
      <c r="N462" s="248" t="s">
        <v>990</v>
      </c>
      <c r="O462" s="248"/>
      <c r="P462" s="247"/>
      <c r="Q462" s="247"/>
      <c r="R462" s="247"/>
      <c r="S462" s="247"/>
      <c r="T462" s="216">
        <v>10</v>
      </c>
      <c r="U462" s="216"/>
      <c r="V462" s="216">
        <v>0</v>
      </c>
      <c r="W462" s="226">
        <v>0</v>
      </c>
      <c r="X462" s="226">
        <v>0</v>
      </c>
      <c r="Y462" s="566"/>
      <c r="Z462" s="567"/>
      <c r="AA462" s="567"/>
      <c r="AB462" s="567"/>
      <c r="AC462" s="567"/>
      <c r="AE462" s="286"/>
    </row>
    <row r="463" spans="1:31" s="150" customFormat="1" ht="15" customHeight="1" x14ac:dyDescent="0.25">
      <c r="A463" s="247">
        <v>63</v>
      </c>
      <c r="B463" s="248"/>
      <c r="C463" s="248" t="s">
        <v>530</v>
      </c>
      <c r="D463" s="260" t="s">
        <v>531</v>
      </c>
      <c r="E463" s="258"/>
      <c r="F463" s="248" t="s">
        <v>1113</v>
      </c>
      <c r="G463" s="248" t="s">
        <v>924</v>
      </c>
      <c r="H463" s="248" t="s">
        <v>956</v>
      </c>
      <c r="I463" s="248" t="s">
        <v>926</v>
      </c>
      <c r="J463" s="248" t="s">
        <v>927</v>
      </c>
      <c r="K463" s="260" t="s">
        <v>1114</v>
      </c>
      <c r="L463" s="248" t="s">
        <v>956</v>
      </c>
      <c r="M463" s="248" t="s">
        <v>1115</v>
      </c>
      <c r="N463" s="248" t="s">
        <v>958</v>
      </c>
      <c r="O463" s="248"/>
      <c r="P463" s="247"/>
      <c r="Q463" s="247"/>
      <c r="R463" s="247"/>
      <c r="S463" s="247"/>
      <c r="T463" s="216">
        <v>124</v>
      </c>
      <c r="U463" s="216">
        <v>24</v>
      </c>
      <c r="V463" s="216">
        <v>120</v>
      </c>
      <c r="W463" s="226">
        <v>120</v>
      </c>
      <c r="X463" s="226">
        <v>120</v>
      </c>
      <c r="Y463" s="566"/>
      <c r="Z463" s="567"/>
      <c r="AA463" s="567"/>
      <c r="AB463" s="567"/>
      <c r="AC463" s="567"/>
      <c r="AE463" s="286"/>
    </row>
    <row r="464" spans="1:31" s="150" customFormat="1" ht="15" customHeight="1" x14ac:dyDescent="0.25">
      <c r="A464" s="247">
        <v>63</v>
      </c>
      <c r="B464" s="248"/>
      <c r="C464" s="248" t="s">
        <v>530</v>
      </c>
      <c r="D464" s="260" t="s">
        <v>531</v>
      </c>
      <c r="E464" s="258"/>
      <c r="F464" s="248" t="s">
        <v>996</v>
      </c>
      <c r="G464" s="248" t="s">
        <v>924</v>
      </c>
      <c r="H464" s="248" t="s">
        <v>925</v>
      </c>
      <c r="I464" s="248" t="s">
        <v>926</v>
      </c>
      <c r="J464" s="248" t="s">
        <v>927</v>
      </c>
      <c r="K464" s="248" t="s">
        <v>997</v>
      </c>
      <c r="L464" s="248" t="s">
        <v>998</v>
      </c>
      <c r="M464" s="248" t="s">
        <v>999</v>
      </c>
      <c r="N464" s="248" t="s">
        <v>1000</v>
      </c>
      <c r="O464" s="248"/>
      <c r="P464" s="247"/>
      <c r="Q464" s="247"/>
      <c r="R464" s="247"/>
      <c r="S464" s="247"/>
      <c r="T464" s="216">
        <v>24</v>
      </c>
      <c r="U464" s="216">
        <v>2</v>
      </c>
      <c r="V464" s="298">
        <v>17</v>
      </c>
      <c r="W464" s="226">
        <v>17</v>
      </c>
      <c r="X464" s="226">
        <v>17</v>
      </c>
      <c r="Y464" s="566"/>
      <c r="Z464" s="567"/>
      <c r="AA464" s="567"/>
      <c r="AB464" s="567"/>
      <c r="AC464" s="567"/>
      <c r="AE464" s="286"/>
    </row>
    <row r="465" spans="1:31" s="150" customFormat="1" ht="15" customHeight="1" x14ac:dyDescent="0.25">
      <c r="A465" s="247">
        <v>63</v>
      </c>
      <c r="B465" s="248"/>
      <c r="C465" s="248" t="s">
        <v>530</v>
      </c>
      <c r="D465" s="260" t="s">
        <v>531</v>
      </c>
      <c r="E465" s="258"/>
      <c r="F465" s="248" t="s">
        <v>1116</v>
      </c>
      <c r="G465" s="248" t="s">
        <v>924</v>
      </c>
      <c r="H465" s="248" t="s">
        <v>932</v>
      </c>
      <c r="I465" s="248" t="s">
        <v>960</v>
      </c>
      <c r="J465" s="248" t="s">
        <v>927</v>
      </c>
      <c r="K465" s="248" t="s">
        <v>1117</v>
      </c>
      <c r="L465" s="248" t="s">
        <v>932</v>
      </c>
      <c r="M465" s="248" t="s">
        <v>1118</v>
      </c>
      <c r="N465" s="248" t="s">
        <v>1119</v>
      </c>
      <c r="O465" s="248"/>
      <c r="P465" s="247"/>
      <c r="Q465" s="247"/>
      <c r="R465" s="247"/>
      <c r="S465" s="247"/>
      <c r="T465" s="216">
        <v>30</v>
      </c>
      <c r="U465" s="216"/>
      <c r="V465" s="216">
        <v>0</v>
      </c>
      <c r="W465" s="226">
        <v>0</v>
      </c>
      <c r="X465" s="226">
        <v>0</v>
      </c>
      <c r="Y465" s="566"/>
      <c r="Z465" s="567"/>
      <c r="AA465" s="567"/>
      <c r="AB465" s="567"/>
      <c r="AC465" s="567"/>
      <c r="AE465" s="286"/>
    </row>
    <row r="466" spans="1:31" ht="15" customHeight="1" x14ac:dyDescent="0.25">
      <c r="A466" s="244">
        <v>63</v>
      </c>
      <c r="B466" s="220"/>
      <c r="C466" s="243" t="s">
        <v>532</v>
      </c>
      <c r="D466" s="14" t="s">
        <v>533</v>
      </c>
      <c r="E466" s="243"/>
      <c r="F466" s="243"/>
      <c r="G466" s="243"/>
      <c r="H466" s="243"/>
      <c r="I466" s="243"/>
      <c r="J466" s="243"/>
      <c r="K466" s="243"/>
      <c r="L466" s="243"/>
      <c r="M466" s="243"/>
      <c r="N466" s="243"/>
      <c r="O466" s="2"/>
      <c r="P466" s="105">
        <v>0</v>
      </c>
      <c r="Q466" s="105">
        <v>2</v>
      </c>
      <c r="R466" s="105">
        <v>2</v>
      </c>
      <c r="S466" s="105">
        <v>54</v>
      </c>
      <c r="T466" s="105">
        <f>SUM(T467:T470)</f>
        <v>61</v>
      </c>
      <c r="U466" s="105">
        <f t="shared" ref="U466:X466" si="215">SUM(U467:U470)</f>
        <v>0</v>
      </c>
      <c r="V466" s="105">
        <f t="shared" si="215"/>
        <v>47</v>
      </c>
      <c r="W466" s="111">
        <f t="shared" ref="W466" si="216">SUM(W467:W470)</f>
        <v>47</v>
      </c>
      <c r="X466" s="111">
        <f t="shared" si="215"/>
        <v>47</v>
      </c>
      <c r="Y466" s="564"/>
      <c r="Z466" s="565"/>
      <c r="AA466" s="565"/>
      <c r="AB466" s="565"/>
      <c r="AC466" s="565"/>
      <c r="AE466" s="293">
        <f t="shared" ref="AE466:AE521" si="217">V466-S466</f>
        <v>-7</v>
      </c>
    </row>
    <row r="467" spans="1:31" s="150" customFormat="1" ht="15" customHeight="1" x14ac:dyDescent="0.25">
      <c r="A467" s="247">
        <v>63</v>
      </c>
      <c r="B467" s="248"/>
      <c r="C467" s="248" t="s">
        <v>532</v>
      </c>
      <c r="D467" s="260" t="s">
        <v>533</v>
      </c>
      <c r="E467" s="258"/>
      <c r="F467" s="248" t="s">
        <v>1064</v>
      </c>
      <c r="G467" s="248" t="s">
        <v>924</v>
      </c>
      <c r="H467" s="248" t="s">
        <v>937</v>
      </c>
      <c r="I467" s="248" t="s">
        <v>926</v>
      </c>
      <c r="J467" s="248" t="s">
        <v>964</v>
      </c>
      <c r="K467" s="260" t="s">
        <v>1023</v>
      </c>
      <c r="L467" s="248" t="s">
        <v>937</v>
      </c>
      <c r="M467" s="248" t="s">
        <v>1024</v>
      </c>
      <c r="N467" s="248" t="s">
        <v>1065</v>
      </c>
      <c r="O467" s="248"/>
      <c r="P467" s="247"/>
      <c r="Q467" s="247"/>
      <c r="R467" s="247"/>
      <c r="S467" s="247"/>
      <c r="T467" s="216">
        <v>16</v>
      </c>
      <c r="U467" s="216"/>
      <c r="V467" s="216">
        <v>16</v>
      </c>
      <c r="W467" s="226">
        <v>16</v>
      </c>
      <c r="X467" s="226">
        <v>16</v>
      </c>
      <c r="Y467" s="566"/>
      <c r="Z467" s="567"/>
      <c r="AA467" s="567"/>
      <c r="AB467" s="567"/>
      <c r="AC467" s="567"/>
      <c r="AE467" s="286"/>
    </row>
    <row r="468" spans="1:31" s="150" customFormat="1" ht="15" customHeight="1" x14ac:dyDescent="0.25">
      <c r="A468" s="247">
        <v>63</v>
      </c>
      <c r="B468" s="248"/>
      <c r="C468" s="248" t="s">
        <v>532</v>
      </c>
      <c r="D468" s="260" t="s">
        <v>533</v>
      </c>
      <c r="E468" s="258"/>
      <c r="F468" s="248" t="s">
        <v>1033</v>
      </c>
      <c r="G468" s="248" t="s">
        <v>924</v>
      </c>
      <c r="H468" s="248" t="s">
        <v>937</v>
      </c>
      <c r="I468" s="248" t="s">
        <v>960</v>
      </c>
      <c r="J468" s="248" t="s">
        <v>927</v>
      </c>
      <c r="K468" s="248" t="s">
        <v>1034</v>
      </c>
      <c r="L468" s="248" t="s">
        <v>1035</v>
      </c>
      <c r="M468" s="248" t="s">
        <v>1036</v>
      </c>
      <c r="N468" s="248" t="s">
        <v>1037</v>
      </c>
      <c r="O468" s="248"/>
      <c r="P468" s="247"/>
      <c r="Q468" s="247"/>
      <c r="R468" s="247"/>
      <c r="S468" s="247"/>
      <c r="T468" s="216">
        <v>20</v>
      </c>
      <c r="U468" s="216"/>
      <c r="V468" s="216">
        <v>14</v>
      </c>
      <c r="W468" s="226">
        <v>14</v>
      </c>
      <c r="X468" s="226">
        <v>14</v>
      </c>
      <c r="Y468" s="566"/>
      <c r="Z468" s="567"/>
      <c r="AA468" s="567"/>
      <c r="AB468" s="567"/>
      <c r="AC468" s="567"/>
      <c r="AE468" s="286"/>
    </row>
    <row r="469" spans="1:31" s="150" customFormat="1" ht="15" customHeight="1" x14ac:dyDescent="0.25">
      <c r="A469" s="247">
        <v>63</v>
      </c>
      <c r="B469" s="248"/>
      <c r="C469" s="248" t="s">
        <v>532</v>
      </c>
      <c r="D469" s="260" t="s">
        <v>533</v>
      </c>
      <c r="E469" s="258"/>
      <c r="F469" s="248" t="s">
        <v>1091</v>
      </c>
      <c r="G469" s="248" t="s">
        <v>924</v>
      </c>
      <c r="H469" s="248" t="s">
        <v>937</v>
      </c>
      <c r="I469" s="248" t="s">
        <v>926</v>
      </c>
      <c r="J469" s="248" t="s">
        <v>964</v>
      </c>
      <c r="K469" s="260" t="s">
        <v>1092</v>
      </c>
      <c r="L469" s="248" t="s">
        <v>1093</v>
      </c>
      <c r="M469" s="248" t="s">
        <v>1094</v>
      </c>
      <c r="N469" s="248" t="s">
        <v>1095</v>
      </c>
      <c r="O469" s="248"/>
      <c r="P469" s="247"/>
      <c r="Q469" s="247"/>
      <c r="R469" s="247"/>
      <c r="S469" s="247"/>
      <c r="T469" s="216">
        <v>10</v>
      </c>
      <c r="U469" s="216"/>
      <c r="V469" s="216">
        <v>0</v>
      </c>
      <c r="W469" s="226">
        <v>0</v>
      </c>
      <c r="X469" s="226">
        <v>0</v>
      </c>
      <c r="Y469" s="566"/>
      <c r="Z469" s="567"/>
      <c r="AA469" s="567"/>
      <c r="AB469" s="567"/>
      <c r="AC469" s="567"/>
      <c r="AE469" s="286"/>
    </row>
    <row r="470" spans="1:31" s="150" customFormat="1" ht="15" customHeight="1" x14ac:dyDescent="0.25">
      <c r="A470" s="247">
        <v>63</v>
      </c>
      <c r="B470" s="248"/>
      <c r="C470" s="248" t="s">
        <v>532</v>
      </c>
      <c r="D470" s="260" t="s">
        <v>533</v>
      </c>
      <c r="E470" s="258"/>
      <c r="F470" s="248" t="s">
        <v>1066</v>
      </c>
      <c r="G470" s="248" t="s">
        <v>924</v>
      </c>
      <c r="H470" s="248" t="s">
        <v>956</v>
      </c>
      <c r="I470" s="248" t="s">
        <v>926</v>
      </c>
      <c r="J470" s="248" t="s">
        <v>927</v>
      </c>
      <c r="K470" s="248" t="s">
        <v>1067</v>
      </c>
      <c r="L470" s="248" t="s">
        <v>1068</v>
      </c>
      <c r="M470" s="248" t="s">
        <v>1069</v>
      </c>
      <c r="N470" s="248" t="s">
        <v>1070</v>
      </c>
      <c r="O470" s="248"/>
      <c r="P470" s="247"/>
      <c r="Q470" s="247"/>
      <c r="R470" s="247"/>
      <c r="S470" s="247"/>
      <c r="T470" s="216">
        <v>15</v>
      </c>
      <c r="U470" s="216"/>
      <c r="V470" s="298">
        <v>17</v>
      </c>
      <c r="W470" s="226">
        <v>17</v>
      </c>
      <c r="X470" s="226">
        <v>17</v>
      </c>
      <c r="Y470" s="566"/>
      <c r="Z470" s="567"/>
      <c r="AA470" s="567"/>
      <c r="AB470" s="567"/>
      <c r="AC470" s="567"/>
      <c r="AE470" s="286"/>
    </row>
    <row r="471" spans="1:31" ht="15" customHeight="1" x14ac:dyDescent="0.25">
      <c r="A471" s="244">
        <v>63</v>
      </c>
      <c r="B471" s="220"/>
      <c r="C471" s="243" t="s">
        <v>534</v>
      </c>
      <c r="D471" s="2" t="s">
        <v>535</v>
      </c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4"/>
      <c r="P471" s="105">
        <v>0</v>
      </c>
      <c r="Q471" s="105">
        <v>0</v>
      </c>
      <c r="R471" s="105">
        <v>0</v>
      </c>
      <c r="S471" s="105">
        <v>0</v>
      </c>
      <c r="T471" s="105"/>
      <c r="U471" s="105"/>
      <c r="V471" s="105"/>
      <c r="W471" s="111"/>
      <c r="X471" s="111"/>
      <c r="Y471" s="564"/>
      <c r="Z471" s="565"/>
      <c r="AA471" s="565"/>
      <c r="AB471" s="565"/>
      <c r="AC471" s="565"/>
      <c r="AE471" s="293">
        <f t="shared" si="217"/>
        <v>0</v>
      </c>
    </row>
    <row r="472" spans="1:31" ht="15" customHeight="1" x14ac:dyDescent="0.25">
      <c r="A472" s="244">
        <v>63</v>
      </c>
      <c r="B472" s="220"/>
      <c r="C472" s="25" t="s">
        <v>536</v>
      </c>
      <c r="D472" s="26" t="s">
        <v>537</v>
      </c>
      <c r="E472" s="237"/>
      <c r="F472" s="237"/>
      <c r="G472" s="237"/>
      <c r="H472" s="237"/>
      <c r="I472" s="237"/>
      <c r="J472" s="237"/>
      <c r="K472" s="237"/>
      <c r="L472" s="237"/>
      <c r="M472" s="237"/>
      <c r="N472" s="237"/>
      <c r="O472" s="24"/>
      <c r="P472" s="105">
        <v>0</v>
      </c>
      <c r="Q472" s="103">
        <v>0</v>
      </c>
      <c r="R472" s="103">
        <v>0</v>
      </c>
      <c r="S472" s="103">
        <v>0</v>
      </c>
      <c r="T472" s="103"/>
      <c r="U472" s="103"/>
      <c r="V472" s="103"/>
      <c r="W472" s="385"/>
      <c r="X472" s="385"/>
      <c r="Y472" s="568"/>
      <c r="Z472" s="565"/>
      <c r="AA472" s="565"/>
      <c r="AB472" s="565"/>
      <c r="AC472" s="565"/>
      <c r="AE472" s="293">
        <f t="shared" si="217"/>
        <v>0</v>
      </c>
    </row>
    <row r="473" spans="1:31" ht="15" customHeight="1" x14ac:dyDescent="0.25">
      <c r="A473" s="244">
        <v>63</v>
      </c>
      <c r="B473" s="220"/>
      <c r="C473" s="243" t="s">
        <v>538</v>
      </c>
      <c r="D473" s="14" t="s">
        <v>539</v>
      </c>
      <c r="E473" s="101"/>
      <c r="F473" s="237"/>
      <c r="G473" s="237"/>
      <c r="H473" s="237"/>
      <c r="I473" s="237"/>
      <c r="J473" s="237"/>
      <c r="K473" s="237"/>
      <c r="L473" s="237"/>
      <c r="M473" s="237"/>
      <c r="N473" s="237"/>
      <c r="O473" s="24"/>
      <c r="P473" s="103">
        <f t="shared" ref="P473:Y473" si="218">P474+P476</f>
        <v>0</v>
      </c>
      <c r="Q473" s="103">
        <f t="shared" si="218"/>
        <v>0</v>
      </c>
      <c r="R473" s="103">
        <f t="shared" si="218"/>
        <v>0</v>
      </c>
      <c r="S473" s="103">
        <f t="shared" si="218"/>
        <v>44</v>
      </c>
      <c r="T473" s="103">
        <f>SUM(T474+T476)</f>
        <v>46</v>
      </c>
      <c r="U473" s="103">
        <f t="shared" ref="U473:X473" si="219">SUM(U474+U476)</f>
        <v>0</v>
      </c>
      <c r="V473" s="103">
        <f t="shared" si="219"/>
        <v>37</v>
      </c>
      <c r="W473" s="385">
        <f t="shared" ref="W473" si="220">SUM(W474+W476)</f>
        <v>29</v>
      </c>
      <c r="X473" s="385">
        <f t="shared" si="219"/>
        <v>29</v>
      </c>
      <c r="Y473" s="568">
        <f t="shared" si="218"/>
        <v>0</v>
      </c>
      <c r="Z473" s="565"/>
      <c r="AA473" s="565"/>
      <c r="AB473" s="565"/>
      <c r="AC473" s="565"/>
      <c r="AE473" s="293">
        <f t="shared" si="217"/>
        <v>-7</v>
      </c>
    </row>
    <row r="474" spans="1:31" ht="15" customHeight="1" x14ac:dyDescent="0.25">
      <c r="A474" s="179">
        <v>63</v>
      </c>
      <c r="B474" s="45"/>
      <c r="C474" s="85" t="s">
        <v>538</v>
      </c>
      <c r="D474" s="46" t="s">
        <v>539</v>
      </c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17"/>
      <c r="P474" s="106">
        <v>0</v>
      </c>
      <c r="Q474" s="106">
        <v>0</v>
      </c>
      <c r="R474" s="106">
        <v>0</v>
      </c>
      <c r="S474" s="106">
        <v>12</v>
      </c>
      <c r="T474" s="106">
        <f>SUM(T475)</f>
        <v>12</v>
      </c>
      <c r="U474" s="106">
        <f t="shared" ref="U474:X474" si="221">SUM(U475)</f>
        <v>0</v>
      </c>
      <c r="V474" s="106">
        <f t="shared" si="221"/>
        <v>12</v>
      </c>
      <c r="W474" s="106">
        <f t="shared" si="221"/>
        <v>12</v>
      </c>
      <c r="X474" s="106">
        <f t="shared" si="221"/>
        <v>12</v>
      </c>
      <c r="Y474" s="572"/>
      <c r="Z474" s="573"/>
      <c r="AA474" s="573"/>
      <c r="AB474" s="573"/>
      <c r="AC474" s="573"/>
      <c r="AE474" s="294">
        <f t="shared" si="217"/>
        <v>0</v>
      </c>
    </row>
    <row r="475" spans="1:31" s="150" customFormat="1" ht="15" customHeight="1" x14ac:dyDescent="0.25">
      <c r="A475" s="247">
        <v>63</v>
      </c>
      <c r="B475" s="248"/>
      <c r="C475" s="248" t="s">
        <v>1120</v>
      </c>
      <c r="D475" s="260" t="s">
        <v>1121</v>
      </c>
      <c r="E475" s="264"/>
      <c r="F475" s="248" t="s">
        <v>1091</v>
      </c>
      <c r="G475" s="248" t="s">
        <v>924</v>
      </c>
      <c r="H475" s="248" t="s">
        <v>937</v>
      </c>
      <c r="I475" s="248" t="s">
        <v>926</v>
      </c>
      <c r="J475" s="248"/>
      <c r="K475" s="260" t="s">
        <v>1092</v>
      </c>
      <c r="L475" s="248" t="s">
        <v>1093</v>
      </c>
      <c r="M475" s="248" t="s">
        <v>1094</v>
      </c>
      <c r="N475" s="248" t="s">
        <v>1095</v>
      </c>
      <c r="O475" s="248"/>
      <c r="P475" s="247"/>
      <c r="Q475" s="247"/>
      <c r="R475" s="247"/>
      <c r="S475" s="247"/>
      <c r="T475" s="226">
        <v>12</v>
      </c>
      <c r="U475" s="226"/>
      <c r="V475" s="226">
        <v>12</v>
      </c>
      <c r="W475" s="226">
        <v>12</v>
      </c>
      <c r="X475" s="226">
        <v>12</v>
      </c>
      <c r="Y475" s="576"/>
      <c r="Z475" s="567"/>
      <c r="AA475" s="567"/>
      <c r="AB475" s="567"/>
      <c r="AC475" s="567"/>
      <c r="AE475" s="286"/>
    </row>
    <row r="476" spans="1:31" ht="15" customHeight="1" x14ac:dyDescent="0.25">
      <c r="A476" s="232">
        <v>63</v>
      </c>
      <c r="B476" s="39"/>
      <c r="C476" s="37" t="s">
        <v>540</v>
      </c>
      <c r="D476" s="30" t="s">
        <v>541</v>
      </c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6"/>
      <c r="P476" s="106">
        <v>0</v>
      </c>
      <c r="Q476" s="106">
        <v>0</v>
      </c>
      <c r="R476" s="106">
        <v>0</v>
      </c>
      <c r="S476" s="106">
        <v>32</v>
      </c>
      <c r="T476" s="106">
        <f>SUM(T477:T478)</f>
        <v>34</v>
      </c>
      <c r="U476" s="106">
        <f t="shared" ref="U476:X476" si="222">SUM(U477:U478)</f>
        <v>0</v>
      </c>
      <c r="V476" s="106">
        <f t="shared" si="222"/>
        <v>25</v>
      </c>
      <c r="W476" s="106">
        <f t="shared" ref="W476" si="223">SUM(W477:W478)</f>
        <v>17</v>
      </c>
      <c r="X476" s="106">
        <f t="shared" si="222"/>
        <v>17</v>
      </c>
      <c r="Y476" s="572"/>
      <c r="Z476" s="573"/>
      <c r="AA476" s="573"/>
      <c r="AB476" s="573"/>
      <c r="AC476" s="573"/>
      <c r="AE476" s="294">
        <f t="shared" si="217"/>
        <v>-7</v>
      </c>
    </row>
    <row r="477" spans="1:31" s="150" customFormat="1" ht="15" customHeight="1" x14ac:dyDescent="0.25">
      <c r="A477" s="247">
        <v>63</v>
      </c>
      <c r="B477" s="248"/>
      <c r="C477" s="248" t="s">
        <v>540</v>
      </c>
      <c r="D477" s="260" t="s">
        <v>541</v>
      </c>
      <c r="E477" s="267"/>
      <c r="F477" s="248" t="s">
        <v>978</v>
      </c>
      <c r="G477" s="248" t="s">
        <v>924</v>
      </c>
      <c r="H477" s="248" t="s">
        <v>937</v>
      </c>
      <c r="I477" s="248" t="s">
        <v>926</v>
      </c>
      <c r="J477" s="248" t="s">
        <v>964</v>
      </c>
      <c r="K477" s="248" t="s">
        <v>979</v>
      </c>
      <c r="L477" s="248" t="s">
        <v>937</v>
      </c>
      <c r="M477" s="248" t="s">
        <v>980</v>
      </c>
      <c r="N477" s="248" t="s">
        <v>940</v>
      </c>
      <c r="O477" s="248"/>
      <c r="P477" s="247"/>
      <c r="Q477" s="247"/>
      <c r="R477" s="247"/>
      <c r="S477" s="247"/>
      <c r="T477" s="226">
        <v>8</v>
      </c>
      <c r="U477" s="226"/>
      <c r="V477" s="226">
        <v>8</v>
      </c>
      <c r="W477" s="226">
        <v>8</v>
      </c>
      <c r="X477" s="226">
        <v>8</v>
      </c>
      <c r="Y477" s="576"/>
      <c r="Z477" s="567"/>
      <c r="AA477" s="567"/>
      <c r="AB477" s="567"/>
      <c r="AC477" s="567"/>
      <c r="AE477" s="286"/>
    </row>
    <row r="478" spans="1:31" s="150" customFormat="1" ht="15" customHeight="1" x14ac:dyDescent="0.25">
      <c r="A478" s="247">
        <v>63</v>
      </c>
      <c r="B478" s="248"/>
      <c r="C478" s="248" t="s">
        <v>540</v>
      </c>
      <c r="D478" s="260" t="s">
        <v>541</v>
      </c>
      <c r="E478" s="267"/>
      <c r="F478" s="248" t="s">
        <v>1025</v>
      </c>
      <c r="G478" s="248" t="s">
        <v>924</v>
      </c>
      <c r="H478" s="248" t="s">
        <v>925</v>
      </c>
      <c r="I478" s="248" t="s">
        <v>960</v>
      </c>
      <c r="J478" s="248" t="s">
        <v>927</v>
      </c>
      <c r="K478" s="248" t="s">
        <v>1026</v>
      </c>
      <c r="L478" s="248" t="s">
        <v>925</v>
      </c>
      <c r="M478" s="248" t="s">
        <v>1027</v>
      </c>
      <c r="N478" s="248" t="s">
        <v>930</v>
      </c>
      <c r="O478" s="248"/>
      <c r="P478" s="247"/>
      <c r="Q478" s="247"/>
      <c r="R478" s="247"/>
      <c r="S478" s="247"/>
      <c r="T478" s="226">
        <v>26</v>
      </c>
      <c r="U478" s="226"/>
      <c r="V478" s="299">
        <v>17</v>
      </c>
      <c r="W478" s="226">
        <v>9</v>
      </c>
      <c r="X478" s="226">
        <v>9</v>
      </c>
      <c r="Y478" s="576"/>
      <c r="Z478" s="567"/>
      <c r="AA478" s="567"/>
      <c r="AB478" s="567"/>
      <c r="AC478" s="567"/>
      <c r="AE478" s="286"/>
    </row>
    <row r="479" spans="1:31" ht="15" customHeight="1" x14ac:dyDescent="0.25">
      <c r="A479" s="3">
        <v>63</v>
      </c>
      <c r="B479" s="144"/>
      <c r="C479" s="1" t="s">
        <v>834</v>
      </c>
      <c r="D479" s="34" t="s">
        <v>835</v>
      </c>
      <c r="E479" s="237"/>
      <c r="F479" s="237"/>
      <c r="G479" s="237"/>
      <c r="H479" s="237"/>
      <c r="I479" s="237"/>
      <c r="J479" s="237"/>
      <c r="K479" s="237"/>
      <c r="L479" s="237"/>
      <c r="M479" s="237"/>
      <c r="N479" s="237"/>
      <c r="O479" s="24"/>
      <c r="P479" s="103">
        <v>20</v>
      </c>
      <c r="Q479" s="103">
        <v>20</v>
      </c>
      <c r="R479" s="103">
        <v>0</v>
      </c>
      <c r="S479" s="103">
        <v>0</v>
      </c>
      <c r="T479" s="103"/>
      <c r="U479" s="103"/>
      <c r="V479" s="103"/>
      <c r="W479" s="385"/>
      <c r="X479" s="385"/>
      <c r="Y479" s="568"/>
      <c r="Z479" s="565"/>
      <c r="AA479" s="565"/>
      <c r="AB479" s="565"/>
      <c r="AC479" s="565"/>
      <c r="AE479" s="293">
        <f t="shared" si="217"/>
        <v>0</v>
      </c>
    </row>
    <row r="480" spans="1:31" ht="15" customHeight="1" x14ac:dyDescent="0.25">
      <c r="A480" s="244">
        <v>63</v>
      </c>
      <c r="B480" s="220"/>
      <c r="C480" s="151" t="s">
        <v>542</v>
      </c>
      <c r="D480" s="2" t="s">
        <v>543</v>
      </c>
      <c r="E480" s="101"/>
      <c r="F480" s="237"/>
      <c r="G480" s="237"/>
      <c r="H480" s="237"/>
      <c r="I480" s="237"/>
      <c r="J480" s="237"/>
      <c r="K480" s="237"/>
      <c r="L480" s="237"/>
      <c r="M480" s="237"/>
      <c r="N480" s="237"/>
      <c r="O480" s="24"/>
      <c r="P480" s="103">
        <v>0</v>
      </c>
      <c r="Q480" s="103">
        <v>0</v>
      </c>
      <c r="R480" s="103">
        <v>0</v>
      </c>
      <c r="S480" s="103">
        <v>0</v>
      </c>
      <c r="T480" s="103"/>
      <c r="U480" s="103"/>
      <c r="V480" s="103"/>
      <c r="W480" s="385"/>
      <c r="X480" s="385"/>
      <c r="Y480" s="568"/>
      <c r="Z480" s="565"/>
      <c r="AA480" s="565"/>
      <c r="AB480" s="565"/>
      <c r="AC480" s="565"/>
      <c r="AE480" s="293">
        <f t="shared" si="217"/>
        <v>0</v>
      </c>
    </row>
    <row r="481" spans="1:31" ht="15" customHeight="1" x14ac:dyDescent="0.25">
      <c r="A481" s="238">
        <v>63</v>
      </c>
      <c r="B481" s="41"/>
      <c r="C481" s="243" t="s">
        <v>544</v>
      </c>
      <c r="D481" s="14" t="s">
        <v>545</v>
      </c>
      <c r="E481" s="237"/>
      <c r="F481" s="237"/>
      <c r="G481" s="237"/>
      <c r="H481" s="237"/>
      <c r="I481" s="237"/>
      <c r="J481" s="237"/>
      <c r="K481" s="237"/>
      <c r="L481" s="237"/>
      <c r="M481" s="237"/>
      <c r="N481" s="237"/>
      <c r="O481" s="24"/>
      <c r="P481" s="103">
        <v>0</v>
      </c>
      <c r="Q481" s="103">
        <v>0</v>
      </c>
      <c r="R481" s="103">
        <v>0</v>
      </c>
      <c r="S481" s="103">
        <v>0</v>
      </c>
      <c r="T481" s="103"/>
      <c r="U481" s="103"/>
      <c r="V481" s="103"/>
      <c r="W481" s="385"/>
      <c r="X481" s="385"/>
      <c r="Y481" s="568"/>
      <c r="Z481" s="565"/>
      <c r="AA481" s="565"/>
      <c r="AB481" s="565"/>
      <c r="AC481" s="565"/>
      <c r="AE481" s="293">
        <f t="shared" si="217"/>
        <v>0</v>
      </c>
    </row>
    <row r="482" spans="1:31" ht="15" customHeight="1" x14ac:dyDescent="0.25">
      <c r="A482" s="244">
        <v>63</v>
      </c>
      <c r="B482" s="220"/>
      <c r="C482" s="243" t="s">
        <v>546</v>
      </c>
      <c r="D482" s="14" t="s">
        <v>547</v>
      </c>
      <c r="E482" s="220"/>
      <c r="F482" s="220"/>
      <c r="G482" s="220"/>
      <c r="H482" s="220"/>
      <c r="I482" s="220"/>
      <c r="J482" s="220"/>
      <c r="K482" s="220"/>
      <c r="L482" s="220"/>
      <c r="M482" s="220"/>
      <c r="N482" s="220"/>
      <c r="O482" s="14"/>
      <c r="P482" s="105">
        <v>25</v>
      </c>
      <c r="Q482" s="105">
        <v>25</v>
      </c>
      <c r="R482" s="103">
        <v>0</v>
      </c>
      <c r="S482" s="105">
        <v>21</v>
      </c>
      <c r="T482" s="105">
        <f>SUM(T483)</f>
        <v>24</v>
      </c>
      <c r="U482" s="105">
        <f t="shared" ref="U482:X482" si="224">SUM(U483)</f>
        <v>0</v>
      </c>
      <c r="V482" s="105">
        <f t="shared" si="224"/>
        <v>24</v>
      </c>
      <c r="W482" s="111">
        <f t="shared" si="224"/>
        <v>17</v>
      </c>
      <c r="X482" s="111">
        <f t="shared" si="224"/>
        <v>17</v>
      </c>
      <c r="Y482" s="564"/>
      <c r="Z482" s="565"/>
      <c r="AA482" s="565"/>
      <c r="AB482" s="565"/>
      <c r="AC482" s="565"/>
      <c r="AE482" s="296">
        <f t="shared" si="217"/>
        <v>3</v>
      </c>
    </row>
    <row r="483" spans="1:31" s="150" customFormat="1" ht="15" customHeight="1" x14ac:dyDescent="0.25">
      <c r="A483" s="247">
        <v>63</v>
      </c>
      <c r="B483" s="248"/>
      <c r="C483" s="248" t="s">
        <v>546</v>
      </c>
      <c r="D483" s="260" t="s">
        <v>547</v>
      </c>
      <c r="E483" s="267"/>
      <c r="F483" s="248" t="s">
        <v>1122</v>
      </c>
      <c r="G483" s="248" t="s">
        <v>924</v>
      </c>
      <c r="H483" s="248" t="s">
        <v>974</v>
      </c>
      <c r="I483" s="248" t="s">
        <v>960</v>
      </c>
      <c r="J483" s="248" t="s">
        <v>927</v>
      </c>
      <c r="K483" s="248" t="s">
        <v>1123</v>
      </c>
      <c r="L483" s="248" t="s">
        <v>974</v>
      </c>
      <c r="M483" s="248" t="s">
        <v>1124</v>
      </c>
      <c r="N483" s="248" t="s">
        <v>995</v>
      </c>
      <c r="O483" s="248"/>
      <c r="P483" s="247"/>
      <c r="Q483" s="247"/>
      <c r="R483" s="247"/>
      <c r="S483" s="247"/>
      <c r="T483" s="216">
        <v>24</v>
      </c>
      <c r="U483" s="216"/>
      <c r="V483" s="216">
        <v>24</v>
      </c>
      <c r="W483" s="226">
        <v>17</v>
      </c>
      <c r="X483" s="226">
        <v>17</v>
      </c>
      <c r="Y483" s="566"/>
      <c r="Z483" s="567"/>
      <c r="AA483" s="567"/>
      <c r="AB483" s="567"/>
      <c r="AC483" s="567"/>
      <c r="AE483" s="286"/>
    </row>
    <row r="484" spans="1:31" ht="15" customHeight="1" x14ac:dyDescent="0.25">
      <c r="A484" s="244">
        <v>63</v>
      </c>
      <c r="B484" s="220"/>
      <c r="C484" s="243" t="s">
        <v>549</v>
      </c>
      <c r="D484" s="14" t="s">
        <v>550</v>
      </c>
      <c r="E484" s="237"/>
      <c r="F484" s="237"/>
      <c r="G484" s="237"/>
      <c r="H484" s="237"/>
      <c r="I484" s="237"/>
      <c r="J484" s="237"/>
      <c r="K484" s="237"/>
      <c r="L484" s="237"/>
      <c r="M484" s="237"/>
      <c r="N484" s="237"/>
      <c r="O484" s="24"/>
      <c r="P484" s="103">
        <v>0</v>
      </c>
      <c r="Q484" s="103">
        <v>0</v>
      </c>
      <c r="R484" s="103">
        <v>0</v>
      </c>
      <c r="S484" s="103">
        <v>0</v>
      </c>
      <c r="T484" s="103"/>
      <c r="U484" s="103"/>
      <c r="V484" s="103"/>
      <c r="W484" s="385"/>
      <c r="X484" s="385"/>
      <c r="Y484" s="568"/>
      <c r="Z484" s="565"/>
      <c r="AA484" s="565"/>
      <c r="AB484" s="565"/>
      <c r="AC484" s="565"/>
      <c r="AE484" s="293">
        <f t="shared" si="217"/>
        <v>0</v>
      </c>
    </row>
    <row r="485" spans="1:31" ht="15" customHeight="1" x14ac:dyDescent="0.25">
      <c r="A485" s="244">
        <v>63</v>
      </c>
      <c r="B485" s="220"/>
      <c r="C485" s="243" t="s">
        <v>551</v>
      </c>
      <c r="D485" s="14" t="s">
        <v>552</v>
      </c>
      <c r="E485" s="242"/>
      <c r="F485" s="242"/>
      <c r="G485" s="242"/>
      <c r="H485" s="242"/>
      <c r="I485" s="242"/>
      <c r="J485" s="242"/>
      <c r="K485" s="242"/>
      <c r="L485" s="242"/>
      <c r="M485" s="242"/>
      <c r="N485" s="242"/>
      <c r="O485" s="18"/>
      <c r="P485" s="105">
        <f t="shared" ref="P485:Y485" si="225">P486+P487</f>
        <v>0</v>
      </c>
      <c r="Q485" s="105">
        <f t="shared" si="225"/>
        <v>0</v>
      </c>
      <c r="R485" s="105">
        <f t="shared" si="225"/>
        <v>0</v>
      </c>
      <c r="S485" s="105">
        <f t="shared" si="225"/>
        <v>14</v>
      </c>
      <c r="T485" s="105">
        <f t="shared" si="225"/>
        <v>17</v>
      </c>
      <c r="U485" s="105">
        <f t="shared" si="225"/>
        <v>0</v>
      </c>
      <c r="V485" s="300">
        <f t="shared" si="225"/>
        <v>17</v>
      </c>
      <c r="W485" s="111">
        <f t="shared" ref="W485" si="226">W486+W487</f>
        <v>9</v>
      </c>
      <c r="X485" s="111">
        <f t="shared" si="225"/>
        <v>9</v>
      </c>
      <c r="Y485" s="564">
        <f t="shared" si="225"/>
        <v>0</v>
      </c>
      <c r="Z485" s="565"/>
      <c r="AA485" s="565"/>
      <c r="AB485" s="565"/>
      <c r="AC485" s="565"/>
      <c r="AE485" s="296">
        <f t="shared" si="217"/>
        <v>3</v>
      </c>
    </row>
    <row r="486" spans="1:31" ht="15" customHeight="1" x14ac:dyDescent="0.25">
      <c r="A486" s="232">
        <v>63</v>
      </c>
      <c r="B486" s="39"/>
      <c r="C486" s="233" t="s">
        <v>553</v>
      </c>
      <c r="D486" s="17" t="s">
        <v>554</v>
      </c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2"/>
      <c r="P486" s="106">
        <v>0</v>
      </c>
      <c r="Q486" s="106">
        <v>0</v>
      </c>
      <c r="R486" s="106">
        <v>0</v>
      </c>
      <c r="S486" s="106">
        <v>0</v>
      </c>
      <c r="T486" s="106"/>
      <c r="U486" s="106"/>
      <c r="V486" s="106"/>
      <c r="W486" s="106"/>
      <c r="X486" s="106"/>
      <c r="Y486" s="572"/>
      <c r="Z486" s="573"/>
      <c r="AA486" s="573"/>
      <c r="AB486" s="573"/>
      <c r="AC486" s="573"/>
      <c r="AE486" s="294">
        <f t="shared" si="217"/>
        <v>0</v>
      </c>
    </row>
    <row r="487" spans="1:31" ht="15" customHeight="1" x14ac:dyDescent="0.25">
      <c r="A487" s="232">
        <v>63</v>
      </c>
      <c r="B487" s="39"/>
      <c r="C487" s="37" t="s">
        <v>555</v>
      </c>
      <c r="D487" s="30" t="s">
        <v>556</v>
      </c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8"/>
      <c r="P487" s="110">
        <v>0</v>
      </c>
      <c r="Q487" s="110">
        <v>0</v>
      </c>
      <c r="R487" s="110">
        <v>0</v>
      </c>
      <c r="S487" s="110">
        <v>14</v>
      </c>
      <c r="T487" s="110">
        <f>SUM(T488)</f>
        <v>17</v>
      </c>
      <c r="U487" s="110">
        <f t="shared" ref="U487:X487" si="227">SUM(U488)</f>
        <v>0</v>
      </c>
      <c r="V487" s="301">
        <f t="shared" si="227"/>
        <v>17</v>
      </c>
      <c r="W487" s="110">
        <f t="shared" si="227"/>
        <v>9</v>
      </c>
      <c r="X487" s="110">
        <f t="shared" si="227"/>
        <v>9</v>
      </c>
      <c r="Y487" s="574"/>
      <c r="Z487" s="573"/>
      <c r="AA487" s="573"/>
      <c r="AB487" s="573"/>
      <c r="AC487" s="573"/>
      <c r="AE487" s="297">
        <f t="shared" si="217"/>
        <v>3</v>
      </c>
    </row>
    <row r="488" spans="1:31" s="150" customFormat="1" ht="15" customHeight="1" x14ac:dyDescent="0.25">
      <c r="A488" s="247">
        <v>63</v>
      </c>
      <c r="B488" s="248"/>
      <c r="C488" s="248" t="s">
        <v>555</v>
      </c>
      <c r="D488" s="260" t="s">
        <v>556</v>
      </c>
      <c r="E488" s="260"/>
      <c r="F488" s="248" t="s">
        <v>1025</v>
      </c>
      <c r="G488" s="248" t="s">
        <v>924</v>
      </c>
      <c r="H488" s="248" t="s">
        <v>925</v>
      </c>
      <c r="I488" s="248" t="s">
        <v>960</v>
      </c>
      <c r="J488" s="248" t="s">
        <v>927</v>
      </c>
      <c r="K488" s="248" t="s">
        <v>1026</v>
      </c>
      <c r="L488" s="248" t="s">
        <v>925</v>
      </c>
      <c r="M488" s="248" t="s">
        <v>1027</v>
      </c>
      <c r="N488" s="248" t="s">
        <v>930</v>
      </c>
      <c r="O488" s="248"/>
      <c r="P488" s="247"/>
      <c r="Q488" s="247"/>
      <c r="R488" s="247"/>
      <c r="S488" s="247"/>
      <c r="T488" s="229">
        <v>17</v>
      </c>
      <c r="U488" s="229"/>
      <c r="V488" s="299">
        <v>17</v>
      </c>
      <c r="W488" s="229">
        <v>9</v>
      </c>
      <c r="X488" s="229">
        <v>9</v>
      </c>
      <c r="Y488" s="575"/>
      <c r="Z488" s="567"/>
      <c r="AA488" s="567"/>
      <c r="AB488" s="567"/>
      <c r="AC488" s="567"/>
      <c r="AE488" s="286"/>
    </row>
    <row r="489" spans="1:31" ht="15" customHeight="1" x14ac:dyDescent="0.25">
      <c r="A489" s="244">
        <v>63</v>
      </c>
      <c r="B489" s="220"/>
      <c r="C489" s="243" t="s">
        <v>557</v>
      </c>
      <c r="D489" s="14" t="s">
        <v>558</v>
      </c>
      <c r="E489" s="220"/>
      <c r="F489" s="220"/>
      <c r="G489" s="220"/>
      <c r="H489" s="220"/>
      <c r="I489" s="220"/>
      <c r="J489" s="220"/>
      <c r="K489" s="220"/>
      <c r="L489" s="220"/>
      <c r="M489" s="220"/>
      <c r="N489" s="220"/>
      <c r="O489" s="14"/>
      <c r="P489" s="105">
        <v>18</v>
      </c>
      <c r="Q489" s="105">
        <v>18</v>
      </c>
      <c r="R489" s="105">
        <v>0</v>
      </c>
      <c r="S489" s="105">
        <v>18</v>
      </c>
      <c r="T489" s="105">
        <f>SUM(T490:T492)</f>
        <v>39</v>
      </c>
      <c r="U489" s="105">
        <f t="shared" ref="U489:X489" si="228">SUM(U490:U492)</f>
        <v>0</v>
      </c>
      <c r="V489" s="105">
        <f t="shared" si="228"/>
        <v>25</v>
      </c>
      <c r="W489" s="111">
        <f t="shared" ref="W489" si="229">SUM(W490:W492)</f>
        <v>17</v>
      </c>
      <c r="X489" s="111">
        <f t="shared" si="228"/>
        <v>17</v>
      </c>
      <c r="Y489" s="564"/>
      <c r="Z489" s="565"/>
      <c r="AA489" s="565"/>
      <c r="AB489" s="565"/>
      <c r="AC489" s="565"/>
      <c r="AE489" s="296">
        <f t="shared" si="217"/>
        <v>7</v>
      </c>
    </row>
    <row r="490" spans="1:31" s="150" customFormat="1" ht="15" customHeight="1" x14ac:dyDescent="0.25">
      <c r="A490" s="247">
        <v>63</v>
      </c>
      <c r="B490" s="248"/>
      <c r="C490" s="248" t="s">
        <v>557</v>
      </c>
      <c r="D490" s="260" t="s">
        <v>1125</v>
      </c>
      <c r="E490" s="267"/>
      <c r="F490" s="248" t="s">
        <v>1064</v>
      </c>
      <c r="G490" s="248" t="s">
        <v>924</v>
      </c>
      <c r="H490" s="248" t="s">
        <v>937</v>
      </c>
      <c r="I490" s="248" t="s">
        <v>926</v>
      </c>
      <c r="J490" s="248" t="s">
        <v>964</v>
      </c>
      <c r="K490" s="260" t="s">
        <v>1023</v>
      </c>
      <c r="L490" s="248" t="s">
        <v>937</v>
      </c>
      <c r="M490" s="248" t="s">
        <v>1024</v>
      </c>
      <c r="N490" s="248" t="s">
        <v>1065</v>
      </c>
      <c r="O490" s="248"/>
      <c r="P490" s="247"/>
      <c r="Q490" s="247"/>
      <c r="R490" s="247"/>
      <c r="S490" s="247"/>
      <c r="T490" s="216">
        <v>10</v>
      </c>
      <c r="U490" s="216"/>
      <c r="V490" s="216">
        <v>8</v>
      </c>
      <c r="W490" s="226">
        <v>8</v>
      </c>
      <c r="X490" s="226">
        <v>8</v>
      </c>
      <c r="Y490" s="566"/>
      <c r="Z490" s="567"/>
      <c r="AA490" s="567"/>
      <c r="AB490" s="567"/>
      <c r="AC490" s="567"/>
      <c r="AE490" s="286"/>
    </row>
    <row r="491" spans="1:31" s="150" customFormat="1" ht="15" customHeight="1" x14ac:dyDescent="0.25">
      <c r="A491" s="247">
        <v>63</v>
      </c>
      <c r="B491" s="248"/>
      <c r="C491" s="248" t="s">
        <v>557</v>
      </c>
      <c r="D491" s="260" t="s">
        <v>1125</v>
      </c>
      <c r="E491" s="267"/>
      <c r="F491" s="248" t="s">
        <v>981</v>
      </c>
      <c r="G491" s="248" t="s">
        <v>924</v>
      </c>
      <c r="H491" s="248" t="s">
        <v>937</v>
      </c>
      <c r="I491" s="248" t="s">
        <v>960</v>
      </c>
      <c r="J491" s="248" t="s">
        <v>964</v>
      </c>
      <c r="K491" s="248" t="s">
        <v>982</v>
      </c>
      <c r="L491" s="248" t="s">
        <v>937</v>
      </c>
      <c r="M491" s="248" t="s">
        <v>983</v>
      </c>
      <c r="N491" s="248" t="s">
        <v>940</v>
      </c>
      <c r="O491" s="248"/>
      <c r="P491" s="247"/>
      <c r="Q491" s="247"/>
      <c r="R491" s="247"/>
      <c r="S491" s="247"/>
      <c r="T491" s="216">
        <v>12</v>
      </c>
      <c r="U491" s="216"/>
      <c r="V491" s="216">
        <v>0</v>
      </c>
      <c r="W491" s="226">
        <v>0</v>
      </c>
      <c r="X491" s="226">
        <v>0</v>
      </c>
      <c r="Y491" s="566"/>
      <c r="Z491" s="567"/>
      <c r="AA491" s="567"/>
      <c r="AB491" s="567"/>
      <c r="AC491" s="567"/>
      <c r="AE491" s="286"/>
    </row>
    <row r="492" spans="1:31" s="150" customFormat="1" ht="15" customHeight="1" x14ac:dyDescent="0.25">
      <c r="A492" s="247">
        <v>63</v>
      </c>
      <c r="B492" s="248"/>
      <c r="C492" s="248" t="s">
        <v>557</v>
      </c>
      <c r="D492" s="260" t="s">
        <v>1125</v>
      </c>
      <c r="E492" s="267"/>
      <c r="F492" s="248" t="s">
        <v>1025</v>
      </c>
      <c r="G492" s="248" t="s">
        <v>924</v>
      </c>
      <c r="H492" s="248" t="s">
        <v>925</v>
      </c>
      <c r="I492" s="248" t="s">
        <v>960</v>
      </c>
      <c r="J492" s="248" t="s">
        <v>927</v>
      </c>
      <c r="K492" s="248" t="s">
        <v>1026</v>
      </c>
      <c r="L492" s="248" t="s">
        <v>925</v>
      </c>
      <c r="M492" s="248" t="s">
        <v>1027</v>
      </c>
      <c r="N492" s="248" t="s">
        <v>930</v>
      </c>
      <c r="O492" s="248"/>
      <c r="P492" s="247"/>
      <c r="Q492" s="247"/>
      <c r="R492" s="247"/>
      <c r="S492" s="247"/>
      <c r="T492" s="216">
        <v>17</v>
      </c>
      <c r="U492" s="216"/>
      <c r="V492" s="298">
        <v>17</v>
      </c>
      <c r="W492" s="226">
        <v>9</v>
      </c>
      <c r="X492" s="226">
        <v>9</v>
      </c>
      <c r="Y492" s="566"/>
      <c r="Z492" s="567"/>
      <c r="AA492" s="567"/>
      <c r="AB492" s="567"/>
      <c r="AC492" s="567"/>
      <c r="AE492" s="286"/>
    </row>
    <row r="493" spans="1:31" ht="15" customHeight="1" x14ac:dyDescent="0.25">
      <c r="A493" s="244">
        <v>63</v>
      </c>
      <c r="B493" s="220"/>
      <c r="C493" s="243" t="s">
        <v>559</v>
      </c>
      <c r="D493" s="14" t="s">
        <v>560</v>
      </c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2"/>
      <c r="P493" s="105">
        <v>0</v>
      </c>
      <c r="Q493" s="105">
        <v>0</v>
      </c>
      <c r="R493" s="105">
        <v>0</v>
      </c>
      <c r="S493" s="105">
        <v>55</v>
      </c>
      <c r="T493" s="105">
        <f>SUM(T494:T496)</f>
        <v>61</v>
      </c>
      <c r="U493" s="105">
        <f t="shared" ref="U493:X493" si="230">SUM(U494:U496)</f>
        <v>0</v>
      </c>
      <c r="V493" s="105">
        <f t="shared" si="230"/>
        <v>61</v>
      </c>
      <c r="W493" s="111">
        <f t="shared" ref="W493" si="231">SUM(W494:W496)</f>
        <v>37</v>
      </c>
      <c r="X493" s="111">
        <f t="shared" si="230"/>
        <v>37</v>
      </c>
      <c r="Y493" s="564"/>
      <c r="Z493" s="565"/>
      <c r="AA493" s="565"/>
      <c r="AB493" s="565"/>
      <c r="AC493" s="565"/>
      <c r="AE493" s="296">
        <f t="shared" si="217"/>
        <v>6</v>
      </c>
    </row>
    <row r="494" spans="1:31" s="150" customFormat="1" ht="15" customHeight="1" x14ac:dyDescent="0.25">
      <c r="A494" s="247">
        <v>63</v>
      </c>
      <c r="B494" s="261"/>
      <c r="C494" s="248" t="s">
        <v>559</v>
      </c>
      <c r="D494" s="260" t="s">
        <v>1126</v>
      </c>
      <c r="E494" s="264"/>
      <c r="F494" s="248" t="s">
        <v>978</v>
      </c>
      <c r="G494" s="248" t="s">
        <v>924</v>
      </c>
      <c r="H494" s="248" t="s">
        <v>937</v>
      </c>
      <c r="I494" s="248" t="s">
        <v>926</v>
      </c>
      <c r="J494" s="248" t="s">
        <v>964</v>
      </c>
      <c r="K494" s="248" t="s">
        <v>979</v>
      </c>
      <c r="L494" s="248" t="s">
        <v>937</v>
      </c>
      <c r="M494" s="248" t="s">
        <v>980</v>
      </c>
      <c r="N494" s="248" t="s">
        <v>940</v>
      </c>
      <c r="O494" s="248"/>
      <c r="P494" s="247"/>
      <c r="Q494" s="247"/>
      <c r="R494" s="247"/>
      <c r="S494" s="247"/>
      <c r="T494" s="216">
        <v>20</v>
      </c>
      <c r="U494" s="216"/>
      <c r="V494" s="216">
        <v>20</v>
      </c>
      <c r="W494" s="226">
        <v>17</v>
      </c>
      <c r="X494" s="226">
        <v>17</v>
      </c>
      <c r="Y494" s="566"/>
      <c r="Z494" s="567"/>
      <c r="AA494" s="567"/>
      <c r="AB494" s="567"/>
      <c r="AC494" s="567"/>
      <c r="AE494" s="286"/>
    </row>
    <row r="495" spans="1:31" s="150" customFormat="1" ht="15" customHeight="1" x14ac:dyDescent="0.25">
      <c r="A495" s="247">
        <v>63</v>
      </c>
      <c r="B495" s="248"/>
      <c r="C495" s="248" t="s">
        <v>559</v>
      </c>
      <c r="D495" s="260" t="s">
        <v>1126</v>
      </c>
      <c r="E495" s="264"/>
      <c r="F495" s="248" t="s">
        <v>1019</v>
      </c>
      <c r="G495" s="248" t="s">
        <v>924</v>
      </c>
      <c r="H495" s="248" t="s">
        <v>951</v>
      </c>
      <c r="I495" s="248" t="s">
        <v>926</v>
      </c>
      <c r="J495" s="248" t="s">
        <v>927</v>
      </c>
      <c r="K495" s="248" t="s">
        <v>1020</v>
      </c>
      <c r="L495" s="248" t="s">
        <v>951</v>
      </c>
      <c r="M495" s="248" t="s">
        <v>1021</v>
      </c>
      <c r="N495" s="248" t="s">
        <v>954</v>
      </c>
      <c r="O495" s="248"/>
      <c r="P495" s="247"/>
      <c r="Q495" s="247"/>
      <c r="R495" s="247"/>
      <c r="S495" s="247"/>
      <c r="T495" s="216">
        <v>17</v>
      </c>
      <c r="U495" s="216"/>
      <c r="V495" s="298">
        <v>17</v>
      </c>
      <c r="W495" s="226">
        <v>0</v>
      </c>
      <c r="X495" s="226">
        <v>0</v>
      </c>
      <c r="Y495" s="566"/>
      <c r="Z495" s="567"/>
      <c r="AA495" s="567"/>
      <c r="AB495" s="567"/>
      <c r="AC495" s="567"/>
      <c r="AE495" s="286"/>
    </row>
    <row r="496" spans="1:31" s="150" customFormat="1" ht="15" customHeight="1" x14ac:dyDescent="0.25">
      <c r="A496" s="247">
        <v>63</v>
      </c>
      <c r="B496" s="248"/>
      <c r="C496" s="248" t="s">
        <v>559</v>
      </c>
      <c r="D496" s="260" t="s">
        <v>1126</v>
      </c>
      <c r="E496" s="264"/>
      <c r="F496" s="248" t="s">
        <v>1038</v>
      </c>
      <c r="G496" s="248" t="s">
        <v>924</v>
      </c>
      <c r="H496" s="248" t="s">
        <v>932</v>
      </c>
      <c r="I496" s="248" t="s">
        <v>926</v>
      </c>
      <c r="J496" s="248" t="s">
        <v>927</v>
      </c>
      <c r="K496" s="248" t="s">
        <v>992</v>
      </c>
      <c r="L496" s="248" t="s">
        <v>932</v>
      </c>
      <c r="M496" s="248" t="s">
        <v>1039</v>
      </c>
      <c r="N496" s="248" t="s">
        <v>1040</v>
      </c>
      <c r="O496" s="248"/>
      <c r="P496" s="247"/>
      <c r="Q496" s="247"/>
      <c r="R496" s="247"/>
      <c r="S496" s="247"/>
      <c r="T496" s="216">
        <v>24</v>
      </c>
      <c r="U496" s="216"/>
      <c r="V496" s="216">
        <v>24</v>
      </c>
      <c r="W496" s="226">
        <v>20</v>
      </c>
      <c r="X496" s="226">
        <v>20</v>
      </c>
      <c r="Y496" s="566"/>
      <c r="Z496" s="567"/>
      <c r="AA496" s="567"/>
      <c r="AB496" s="567"/>
      <c r="AC496" s="567"/>
      <c r="AE496" s="286"/>
    </row>
    <row r="497" spans="1:31" ht="15" customHeight="1" x14ac:dyDescent="0.25">
      <c r="A497" s="221">
        <v>64</v>
      </c>
      <c r="B497" s="219" t="s">
        <v>561</v>
      </c>
      <c r="C497" s="218"/>
      <c r="D497" s="11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50"/>
      <c r="P497" s="104">
        <f>P498+P503+P504+P508+P509+P511+P521+P526+P535+P539+P544+P545+P546+P554+P555+P557+P559+P560</f>
        <v>520</v>
      </c>
      <c r="Q497" s="104">
        <f>Q498+Q503+Q504+Q508+Q509+Q511+Q521+Q526+Q535+Q539+Q544+Q545+Q546+Q554+Q555+Q557+Q559+Q560</f>
        <v>524</v>
      </c>
      <c r="R497" s="104">
        <f>R498+R503+R504+R508+R509+R511+R521+R526+R535+R539+R544+R545+R546+R554+R555+R557+R559+R560</f>
        <v>208</v>
      </c>
      <c r="S497" s="104">
        <f>S498+S503+S504+S508+S509+S511+S521+S526+S535+S539+S544+S545+S546+S554+S555+S557+S559+S560</f>
        <v>346</v>
      </c>
      <c r="T497" s="104">
        <f t="shared" ref="T497:X497" si="232">SUM(T498+T503+T504+T508+T509+T511+T521+T526+T535+T539+T544+T545+T546+T554+T555+T557+T559+T560)</f>
        <v>606</v>
      </c>
      <c r="U497" s="104">
        <f t="shared" si="232"/>
        <v>67</v>
      </c>
      <c r="V497" s="104">
        <f t="shared" si="232"/>
        <v>455</v>
      </c>
      <c r="W497" s="384">
        <f t="shared" ref="W497" si="233">SUM(W498+W503+W504+W508+W509+W511+W521+W526+W535+W539+W544+W545+W546+W554+W555+W557+W559+W560)</f>
        <v>454</v>
      </c>
      <c r="X497" s="384">
        <f t="shared" si="232"/>
        <v>454</v>
      </c>
      <c r="Y497" s="562">
        <f>Y498+Y503+Y504+Y508+Y509+Y511+Y521+Y526+Y535+Y539+Y544+Y545+Y546+Y554+Y555+Y557+Y559+Y560</f>
        <v>0</v>
      </c>
      <c r="Z497" s="563"/>
      <c r="AA497" s="563"/>
      <c r="AB497" s="563"/>
      <c r="AC497" s="563"/>
      <c r="AE497" s="295">
        <f t="shared" si="217"/>
        <v>109</v>
      </c>
    </row>
    <row r="498" spans="1:31" ht="15" customHeight="1" x14ac:dyDescent="0.25">
      <c r="A498" s="244">
        <v>64</v>
      </c>
      <c r="B498" s="220"/>
      <c r="C498" s="243" t="s">
        <v>562</v>
      </c>
      <c r="D498" s="14" t="s">
        <v>563</v>
      </c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4"/>
      <c r="P498" s="105">
        <v>0</v>
      </c>
      <c r="Q498" s="105">
        <v>3</v>
      </c>
      <c r="R498" s="105">
        <v>3</v>
      </c>
      <c r="S498" s="105">
        <v>60</v>
      </c>
      <c r="T498" s="105">
        <f>SUM(T499:T502)</f>
        <v>69</v>
      </c>
      <c r="U498" s="105">
        <f t="shared" ref="U498:X498" si="234">SUM(U499:U502)</f>
        <v>2</v>
      </c>
      <c r="V498" s="105">
        <f t="shared" si="234"/>
        <v>44</v>
      </c>
      <c r="W498" s="111">
        <f t="shared" ref="W498" si="235">SUM(W499:W502)</f>
        <v>36</v>
      </c>
      <c r="X498" s="111">
        <f t="shared" si="234"/>
        <v>36</v>
      </c>
      <c r="Y498" s="564"/>
      <c r="Z498" s="565"/>
      <c r="AA498" s="565"/>
      <c r="AB498" s="565"/>
      <c r="AC498" s="565"/>
      <c r="AE498" s="293">
        <f t="shared" si="217"/>
        <v>-16</v>
      </c>
    </row>
    <row r="499" spans="1:31" s="150" customFormat="1" ht="15" customHeight="1" x14ac:dyDescent="0.25">
      <c r="A499" s="247">
        <v>64</v>
      </c>
      <c r="B499" s="248"/>
      <c r="C499" s="248" t="s">
        <v>562</v>
      </c>
      <c r="D499" s="260" t="s">
        <v>563</v>
      </c>
      <c r="E499" s="271"/>
      <c r="F499" s="248" t="s">
        <v>985</v>
      </c>
      <c r="G499" s="248" t="s">
        <v>924</v>
      </c>
      <c r="H499" s="248" t="s">
        <v>947</v>
      </c>
      <c r="I499" s="248" t="s">
        <v>960</v>
      </c>
      <c r="J499" s="248" t="s">
        <v>964</v>
      </c>
      <c r="K499" s="248" t="s">
        <v>987</v>
      </c>
      <c r="L499" s="248" t="s">
        <v>988</v>
      </c>
      <c r="M499" s="248" t="s">
        <v>989</v>
      </c>
      <c r="N499" s="248" t="s">
        <v>990</v>
      </c>
      <c r="O499" s="248"/>
      <c r="P499" s="247"/>
      <c r="Q499" s="247"/>
      <c r="R499" s="247"/>
      <c r="S499" s="247"/>
      <c r="T499" s="216">
        <v>15</v>
      </c>
      <c r="U499" s="216"/>
      <c r="V499" s="216">
        <v>0</v>
      </c>
      <c r="W499" s="226">
        <v>0</v>
      </c>
      <c r="X499" s="226">
        <v>0</v>
      </c>
      <c r="Y499" s="566"/>
      <c r="Z499" s="567"/>
      <c r="AA499" s="567"/>
      <c r="AB499" s="567"/>
      <c r="AC499" s="567"/>
      <c r="AE499" s="286"/>
    </row>
    <row r="500" spans="1:31" s="150" customFormat="1" ht="15" customHeight="1" x14ac:dyDescent="0.25">
      <c r="A500" s="247">
        <v>64</v>
      </c>
      <c r="B500" s="248"/>
      <c r="C500" s="248" t="s">
        <v>562</v>
      </c>
      <c r="D500" s="260" t="s">
        <v>563</v>
      </c>
      <c r="E500" s="271"/>
      <c r="F500" s="248" t="s">
        <v>1066</v>
      </c>
      <c r="G500" s="248" t="s">
        <v>924</v>
      </c>
      <c r="H500" s="248" t="s">
        <v>956</v>
      </c>
      <c r="I500" s="248" t="s">
        <v>926</v>
      </c>
      <c r="J500" s="248" t="s">
        <v>927</v>
      </c>
      <c r="K500" s="248" t="s">
        <v>1067</v>
      </c>
      <c r="L500" s="248" t="s">
        <v>1068</v>
      </c>
      <c r="M500" s="248" t="s">
        <v>1069</v>
      </c>
      <c r="N500" s="248" t="s">
        <v>1070</v>
      </c>
      <c r="O500" s="249"/>
      <c r="P500" s="259"/>
      <c r="Q500" s="259"/>
      <c r="R500" s="259"/>
      <c r="S500" s="259"/>
      <c r="T500" s="216">
        <v>10</v>
      </c>
      <c r="U500" s="216"/>
      <c r="V500" s="216">
        <v>0</v>
      </c>
      <c r="W500" s="226">
        <v>0</v>
      </c>
      <c r="X500" s="226">
        <v>0</v>
      </c>
      <c r="Y500" s="566"/>
      <c r="Z500" s="567"/>
      <c r="AA500" s="567"/>
      <c r="AB500" s="567"/>
      <c r="AC500" s="567"/>
      <c r="AE500" s="286"/>
    </row>
    <row r="501" spans="1:31" s="150" customFormat="1" ht="15" customHeight="1" x14ac:dyDescent="0.25">
      <c r="A501" s="247">
        <v>64</v>
      </c>
      <c r="B501" s="248"/>
      <c r="C501" s="248" t="s">
        <v>562</v>
      </c>
      <c r="D501" s="260" t="s">
        <v>563</v>
      </c>
      <c r="E501" s="271"/>
      <c r="F501" s="248" t="s">
        <v>1116</v>
      </c>
      <c r="G501" s="248" t="s">
        <v>924</v>
      </c>
      <c r="H501" s="248" t="s">
        <v>932</v>
      </c>
      <c r="I501" s="248" t="s">
        <v>960</v>
      </c>
      <c r="J501" s="248" t="s">
        <v>927</v>
      </c>
      <c r="K501" s="248" t="s">
        <v>1117</v>
      </c>
      <c r="L501" s="248" t="s">
        <v>932</v>
      </c>
      <c r="M501" s="248" t="s">
        <v>1118</v>
      </c>
      <c r="N501" s="248" t="s">
        <v>1119</v>
      </c>
      <c r="O501" s="248"/>
      <c r="P501" s="247"/>
      <c r="Q501" s="247"/>
      <c r="R501" s="247"/>
      <c r="S501" s="247"/>
      <c r="T501" s="216">
        <v>20</v>
      </c>
      <c r="U501" s="216"/>
      <c r="V501" s="216">
        <v>20</v>
      </c>
      <c r="W501" s="226">
        <v>16</v>
      </c>
      <c r="X501" s="226">
        <v>16</v>
      </c>
      <c r="Y501" s="566"/>
      <c r="Z501" s="567"/>
      <c r="AA501" s="567"/>
      <c r="AB501" s="567"/>
      <c r="AC501" s="567"/>
      <c r="AE501" s="286"/>
    </row>
    <row r="502" spans="1:31" s="150" customFormat="1" ht="15" customHeight="1" x14ac:dyDescent="0.25">
      <c r="A502" s="247">
        <v>64</v>
      </c>
      <c r="B502" s="248"/>
      <c r="C502" s="248" t="s">
        <v>562</v>
      </c>
      <c r="D502" s="260" t="s">
        <v>563</v>
      </c>
      <c r="E502" s="271"/>
      <c r="F502" s="248" t="s">
        <v>1038</v>
      </c>
      <c r="G502" s="248" t="s">
        <v>924</v>
      </c>
      <c r="H502" s="248" t="s">
        <v>932</v>
      </c>
      <c r="I502" s="248" t="s">
        <v>926</v>
      </c>
      <c r="J502" s="248" t="s">
        <v>927</v>
      </c>
      <c r="K502" s="248" t="s">
        <v>992</v>
      </c>
      <c r="L502" s="248" t="s">
        <v>932</v>
      </c>
      <c r="M502" s="248" t="s">
        <v>1039</v>
      </c>
      <c r="N502" s="248" t="s">
        <v>1040</v>
      </c>
      <c r="O502" s="248"/>
      <c r="P502" s="247"/>
      <c r="Q502" s="247"/>
      <c r="R502" s="247"/>
      <c r="S502" s="247"/>
      <c r="T502" s="216">
        <v>24</v>
      </c>
      <c r="U502" s="216">
        <v>2</v>
      </c>
      <c r="V502" s="216">
        <v>24</v>
      </c>
      <c r="W502" s="226">
        <v>20</v>
      </c>
      <c r="X502" s="226">
        <v>20</v>
      </c>
      <c r="Y502" s="566"/>
      <c r="Z502" s="567"/>
      <c r="AA502" s="567"/>
      <c r="AB502" s="567"/>
      <c r="AC502" s="567"/>
      <c r="AE502" s="286"/>
    </row>
    <row r="503" spans="1:31" ht="15" customHeight="1" x14ac:dyDescent="0.25">
      <c r="A503" s="244">
        <v>64</v>
      </c>
      <c r="B503" s="220"/>
      <c r="C503" s="243" t="s">
        <v>564</v>
      </c>
      <c r="D503" s="14" t="s">
        <v>565</v>
      </c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2"/>
      <c r="P503" s="105">
        <v>5</v>
      </c>
      <c r="Q503" s="105">
        <v>8</v>
      </c>
      <c r="R503" s="105">
        <v>0</v>
      </c>
      <c r="S503" s="105">
        <v>0</v>
      </c>
      <c r="T503" s="105"/>
      <c r="U503" s="105"/>
      <c r="V503" s="105"/>
      <c r="W503" s="111"/>
      <c r="X503" s="111"/>
      <c r="Y503" s="564"/>
      <c r="Z503" s="565"/>
      <c r="AA503" s="565"/>
      <c r="AB503" s="565"/>
      <c r="AC503" s="565"/>
      <c r="AE503" s="293">
        <f t="shared" si="217"/>
        <v>0</v>
      </c>
    </row>
    <row r="504" spans="1:31" ht="15" customHeight="1" x14ac:dyDescent="0.25">
      <c r="A504" s="244">
        <v>64</v>
      </c>
      <c r="B504" s="220"/>
      <c r="C504" s="243" t="s">
        <v>566</v>
      </c>
      <c r="D504" s="14" t="s">
        <v>567</v>
      </c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2"/>
      <c r="P504" s="105">
        <v>0</v>
      </c>
      <c r="Q504" s="105">
        <v>12</v>
      </c>
      <c r="R504" s="105">
        <v>0</v>
      </c>
      <c r="S504" s="105">
        <v>20</v>
      </c>
      <c r="T504" s="105">
        <f>SUM(T505:T507)</f>
        <v>42</v>
      </c>
      <c r="U504" s="105">
        <f t="shared" ref="U504:X504" si="236">SUM(U505:U507)</f>
        <v>2</v>
      </c>
      <c r="V504" s="105">
        <f t="shared" si="236"/>
        <v>30</v>
      </c>
      <c r="W504" s="111">
        <f t="shared" ref="W504" si="237">SUM(W505:W507)</f>
        <v>30</v>
      </c>
      <c r="X504" s="111">
        <f t="shared" si="236"/>
        <v>30</v>
      </c>
      <c r="Y504" s="564"/>
      <c r="Z504" s="565"/>
      <c r="AA504" s="565"/>
      <c r="AB504" s="565"/>
      <c r="AC504" s="565"/>
      <c r="AE504" s="296">
        <f t="shared" si="217"/>
        <v>10</v>
      </c>
    </row>
    <row r="505" spans="1:31" s="150" customFormat="1" ht="15" customHeight="1" x14ac:dyDescent="0.25">
      <c r="A505" s="247">
        <v>64</v>
      </c>
      <c r="B505" s="261" t="s">
        <v>1007</v>
      </c>
      <c r="C505" s="248" t="s">
        <v>566</v>
      </c>
      <c r="D505" s="260" t="s">
        <v>1127</v>
      </c>
      <c r="E505" s="264"/>
      <c r="F505" s="248" t="s">
        <v>981</v>
      </c>
      <c r="G505" s="248" t="s">
        <v>924</v>
      </c>
      <c r="H505" s="248" t="s">
        <v>937</v>
      </c>
      <c r="I505" s="248" t="s">
        <v>960</v>
      </c>
      <c r="J505" s="248" t="s">
        <v>964</v>
      </c>
      <c r="K505" s="248" t="s">
        <v>982</v>
      </c>
      <c r="L505" s="248" t="s">
        <v>937</v>
      </c>
      <c r="M505" s="248" t="s">
        <v>983</v>
      </c>
      <c r="N505" s="248" t="s">
        <v>940</v>
      </c>
      <c r="O505" s="248"/>
      <c r="P505" s="247"/>
      <c r="Q505" s="247"/>
      <c r="R505" s="247"/>
      <c r="S505" s="247"/>
      <c r="T505" s="216">
        <v>15</v>
      </c>
      <c r="U505" s="216"/>
      <c r="V505" s="216">
        <v>9</v>
      </c>
      <c r="W505" s="226">
        <v>9</v>
      </c>
      <c r="X505" s="226">
        <v>9</v>
      </c>
      <c r="Y505" s="566"/>
      <c r="Z505" s="567"/>
      <c r="AA505" s="567"/>
      <c r="AB505" s="567"/>
      <c r="AC505" s="567"/>
      <c r="AE505" s="286"/>
    </row>
    <row r="506" spans="1:31" s="150" customFormat="1" ht="15" customHeight="1" x14ac:dyDescent="0.25">
      <c r="A506" s="247">
        <v>64</v>
      </c>
      <c r="B506" s="248"/>
      <c r="C506" s="248" t="s">
        <v>566</v>
      </c>
      <c r="D506" s="260" t="s">
        <v>1127</v>
      </c>
      <c r="E506" s="264"/>
      <c r="F506" s="248" t="s">
        <v>1031</v>
      </c>
      <c r="G506" s="248" t="s">
        <v>924</v>
      </c>
      <c r="H506" s="248" t="s">
        <v>956</v>
      </c>
      <c r="I506" s="248" t="s">
        <v>926</v>
      </c>
      <c r="J506" s="248" t="s">
        <v>927</v>
      </c>
      <c r="K506" s="248" t="s">
        <v>992</v>
      </c>
      <c r="L506" s="248" t="s">
        <v>956</v>
      </c>
      <c r="M506" s="248" t="s">
        <v>1032</v>
      </c>
      <c r="N506" s="248" t="s">
        <v>958</v>
      </c>
      <c r="O506" s="248"/>
      <c r="P506" s="247"/>
      <c r="Q506" s="247"/>
      <c r="R506" s="247"/>
      <c r="S506" s="247"/>
      <c r="T506" s="216">
        <v>12</v>
      </c>
      <c r="U506" s="216"/>
      <c r="V506" s="216">
        <v>9</v>
      </c>
      <c r="W506" s="226">
        <v>9</v>
      </c>
      <c r="X506" s="226">
        <v>9</v>
      </c>
      <c r="Y506" s="566"/>
      <c r="Z506" s="567"/>
      <c r="AA506" s="567"/>
      <c r="AB506" s="567"/>
      <c r="AC506" s="567"/>
      <c r="AE506" s="286"/>
    </row>
    <row r="507" spans="1:31" s="150" customFormat="1" ht="15" customHeight="1" x14ac:dyDescent="0.25">
      <c r="A507" s="247">
        <v>64</v>
      </c>
      <c r="B507" s="248"/>
      <c r="C507" s="248" t="s">
        <v>566</v>
      </c>
      <c r="D507" s="260" t="s">
        <v>1127</v>
      </c>
      <c r="E507" s="264"/>
      <c r="F507" s="248" t="s">
        <v>1038</v>
      </c>
      <c r="G507" s="248" t="s">
        <v>924</v>
      </c>
      <c r="H507" s="248" t="s">
        <v>932</v>
      </c>
      <c r="I507" s="248" t="s">
        <v>926</v>
      </c>
      <c r="J507" s="248" t="s">
        <v>927</v>
      </c>
      <c r="K507" s="248" t="s">
        <v>992</v>
      </c>
      <c r="L507" s="248" t="s">
        <v>932</v>
      </c>
      <c r="M507" s="248" t="s">
        <v>1039</v>
      </c>
      <c r="N507" s="248" t="s">
        <v>1040</v>
      </c>
      <c r="O507" s="248"/>
      <c r="P507" s="247"/>
      <c r="Q507" s="247"/>
      <c r="R507" s="247"/>
      <c r="S507" s="247"/>
      <c r="T507" s="216">
        <v>15</v>
      </c>
      <c r="U507" s="216">
        <v>2</v>
      </c>
      <c r="V507" s="216">
        <v>12</v>
      </c>
      <c r="W507" s="226">
        <v>12</v>
      </c>
      <c r="X507" s="226">
        <v>12</v>
      </c>
      <c r="Y507" s="566"/>
      <c r="Z507" s="567"/>
      <c r="AA507" s="567"/>
      <c r="AB507" s="567"/>
      <c r="AC507" s="567"/>
      <c r="AE507" s="286"/>
    </row>
    <row r="508" spans="1:31" ht="15" customHeight="1" x14ac:dyDescent="0.25">
      <c r="A508" s="3">
        <v>64</v>
      </c>
      <c r="B508" s="144"/>
      <c r="C508" s="144" t="s">
        <v>568</v>
      </c>
      <c r="D508" s="14" t="s">
        <v>569</v>
      </c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2"/>
      <c r="P508" s="105">
        <v>0</v>
      </c>
      <c r="Q508" s="105">
        <v>0</v>
      </c>
      <c r="R508" s="105">
        <v>0</v>
      </c>
      <c r="S508" s="105">
        <v>0</v>
      </c>
      <c r="T508" s="105"/>
      <c r="U508" s="105"/>
      <c r="V508" s="105"/>
      <c r="W508" s="111"/>
      <c r="X508" s="111"/>
      <c r="Y508" s="564"/>
      <c r="Z508" s="565"/>
      <c r="AA508" s="565"/>
      <c r="AB508" s="565"/>
      <c r="AC508" s="565"/>
      <c r="AE508" s="293">
        <f t="shared" si="217"/>
        <v>0</v>
      </c>
    </row>
    <row r="509" spans="1:31" ht="15" customHeight="1" x14ac:dyDescent="0.25">
      <c r="A509" s="244">
        <v>64</v>
      </c>
      <c r="B509" s="220"/>
      <c r="C509" s="243" t="s">
        <v>570</v>
      </c>
      <c r="D509" s="14" t="s">
        <v>571</v>
      </c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4"/>
      <c r="P509" s="105">
        <v>216</v>
      </c>
      <c r="Q509" s="105">
        <v>60</v>
      </c>
      <c r="R509" s="105">
        <v>19</v>
      </c>
      <c r="S509" s="105">
        <v>20</v>
      </c>
      <c r="T509" s="105">
        <f>SUM(T510)</f>
        <v>9</v>
      </c>
      <c r="U509" s="105">
        <f t="shared" ref="U509:X509" si="238">SUM(U510)</f>
        <v>0</v>
      </c>
      <c r="V509" s="105">
        <f t="shared" si="238"/>
        <v>9</v>
      </c>
      <c r="W509" s="111">
        <f t="shared" si="238"/>
        <v>12</v>
      </c>
      <c r="X509" s="111">
        <f t="shared" si="238"/>
        <v>12</v>
      </c>
      <c r="Y509" s="564"/>
      <c r="Z509" s="565"/>
      <c r="AA509" s="565"/>
      <c r="AB509" s="565"/>
      <c r="AC509" s="565"/>
      <c r="AE509" s="293">
        <f t="shared" si="217"/>
        <v>-11</v>
      </c>
    </row>
    <row r="510" spans="1:31" s="150" customFormat="1" ht="15" customHeight="1" x14ac:dyDescent="0.25">
      <c r="A510" s="247">
        <v>64</v>
      </c>
      <c r="B510" s="248"/>
      <c r="C510" s="248" t="s">
        <v>570</v>
      </c>
      <c r="D510" s="260" t="s">
        <v>571</v>
      </c>
      <c r="E510" s="271"/>
      <c r="F510" s="248" t="s">
        <v>973</v>
      </c>
      <c r="G510" s="248" t="s">
        <v>924</v>
      </c>
      <c r="H510" s="248" t="s">
        <v>974</v>
      </c>
      <c r="I510" s="248" t="s">
        <v>926</v>
      </c>
      <c r="J510" s="248" t="s">
        <v>927</v>
      </c>
      <c r="K510" s="248" t="s">
        <v>975</v>
      </c>
      <c r="L510" s="248" t="s">
        <v>974</v>
      </c>
      <c r="M510" s="248" t="s">
        <v>976</v>
      </c>
      <c r="N510" s="248" t="s">
        <v>995</v>
      </c>
      <c r="O510" s="248"/>
      <c r="P510" s="247"/>
      <c r="Q510" s="247"/>
      <c r="R510" s="247"/>
      <c r="S510" s="247"/>
      <c r="T510" s="216">
        <v>9</v>
      </c>
      <c r="U510" s="216"/>
      <c r="V510" s="216">
        <v>9</v>
      </c>
      <c r="W510" s="226">
        <v>12</v>
      </c>
      <c r="X510" s="226">
        <v>12</v>
      </c>
      <c r="Y510" s="566"/>
      <c r="Z510" s="567"/>
      <c r="AA510" s="567"/>
      <c r="AB510" s="567"/>
      <c r="AC510" s="567"/>
      <c r="AE510" s="286"/>
    </row>
    <row r="511" spans="1:31" ht="15" customHeight="1" x14ac:dyDescent="0.25">
      <c r="A511" s="244">
        <v>64</v>
      </c>
      <c r="B511" s="220"/>
      <c r="C511" s="243" t="s">
        <v>572</v>
      </c>
      <c r="D511" s="14" t="s">
        <v>573</v>
      </c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2"/>
      <c r="P511" s="105">
        <v>43</v>
      </c>
      <c r="Q511" s="105">
        <v>46</v>
      </c>
      <c r="R511" s="105">
        <v>46</v>
      </c>
      <c r="S511" s="105">
        <v>50</v>
      </c>
      <c r="T511" s="105">
        <f>SUM(T512:T520)</f>
        <v>106</v>
      </c>
      <c r="U511" s="105">
        <f t="shared" ref="U511:X511" si="239">SUM(U512:U520)</f>
        <v>13</v>
      </c>
      <c r="V511" s="105">
        <f t="shared" si="239"/>
        <v>94</v>
      </c>
      <c r="W511" s="111">
        <f t="shared" ref="W511" si="240">SUM(W512:W520)</f>
        <v>94</v>
      </c>
      <c r="X511" s="111">
        <f t="shared" si="239"/>
        <v>94</v>
      </c>
      <c r="Y511" s="564"/>
      <c r="Z511" s="565"/>
      <c r="AA511" s="565"/>
      <c r="AB511" s="565"/>
      <c r="AC511" s="565"/>
      <c r="AE511" s="296">
        <f t="shared" si="217"/>
        <v>44</v>
      </c>
    </row>
    <row r="512" spans="1:31" s="150" customFormat="1" ht="15" customHeight="1" x14ac:dyDescent="0.25">
      <c r="A512" s="247">
        <v>64</v>
      </c>
      <c r="B512" s="248"/>
      <c r="C512" s="248" t="s">
        <v>572</v>
      </c>
      <c r="D512" s="260" t="s">
        <v>573</v>
      </c>
      <c r="E512" s="264"/>
      <c r="F512" s="248" t="s">
        <v>981</v>
      </c>
      <c r="G512" s="248" t="s">
        <v>924</v>
      </c>
      <c r="H512" s="248" t="s">
        <v>937</v>
      </c>
      <c r="I512" s="248" t="s">
        <v>960</v>
      </c>
      <c r="J512" s="248" t="s">
        <v>964</v>
      </c>
      <c r="K512" s="248" t="s">
        <v>982</v>
      </c>
      <c r="L512" s="248" t="s">
        <v>937</v>
      </c>
      <c r="M512" s="248" t="s">
        <v>983</v>
      </c>
      <c r="N512" s="248" t="s">
        <v>940</v>
      </c>
      <c r="O512" s="248"/>
      <c r="P512" s="247"/>
      <c r="Q512" s="247"/>
      <c r="R512" s="247"/>
      <c r="S512" s="247"/>
      <c r="T512" s="216">
        <v>10</v>
      </c>
      <c r="U512" s="216"/>
      <c r="V512" s="216">
        <v>9</v>
      </c>
      <c r="W512" s="226">
        <v>9</v>
      </c>
      <c r="X512" s="226">
        <v>9</v>
      </c>
      <c r="Y512" s="566"/>
      <c r="Z512" s="567"/>
      <c r="AA512" s="567"/>
      <c r="AB512" s="567"/>
      <c r="AC512" s="567"/>
      <c r="AE512" s="286"/>
    </row>
    <row r="513" spans="1:31" s="150" customFormat="1" ht="15" customHeight="1" x14ac:dyDescent="0.25">
      <c r="A513" s="247">
        <v>64</v>
      </c>
      <c r="B513" s="248"/>
      <c r="C513" s="248" t="s">
        <v>572</v>
      </c>
      <c r="D513" s="260" t="s">
        <v>573</v>
      </c>
      <c r="E513" s="264"/>
      <c r="F513" s="248" t="s">
        <v>1033</v>
      </c>
      <c r="G513" s="248" t="s">
        <v>924</v>
      </c>
      <c r="H513" s="248" t="s">
        <v>937</v>
      </c>
      <c r="I513" s="248" t="s">
        <v>960</v>
      </c>
      <c r="J513" s="248" t="s">
        <v>927</v>
      </c>
      <c r="K513" s="248" t="s">
        <v>1034</v>
      </c>
      <c r="L513" s="248" t="s">
        <v>1035</v>
      </c>
      <c r="M513" s="248" t="s">
        <v>1036</v>
      </c>
      <c r="N513" s="248" t="s">
        <v>1037</v>
      </c>
      <c r="O513" s="248"/>
      <c r="P513" s="247"/>
      <c r="Q513" s="247"/>
      <c r="R513" s="247"/>
      <c r="S513" s="247"/>
      <c r="T513" s="216">
        <v>8</v>
      </c>
      <c r="U513" s="216"/>
      <c r="V513" s="216">
        <v>7</v>
      </c>
      <c r="W513" s="226">
        <v>7</v>
      </c>
      <c r="X513" s="226">
        <v>7</v>
      </c>
      <c r="Y513" s="566"/>
      <c r="Z513" s="567"/>
      <c r="AA513" s="567"/>
      <c r="AB513" s="567"/>
      <c r="AC513" s="567"/>
      <c r="AE513" s="286"/>
    </row>
    <row r="514" spans="1:31" s="150" customFormat="1" ht="15" customHeight="1" x14ac:dyDescent="0.25">
      <c r="A514" s="247">
        <v>64</v>
      </c>
      <c r="B514" s="248"/>
      <c r="C514" s="248" t="s">
        <v>572</v>
      </c>
      <c r="D514" s="260" t="s">
        <v>573</v>
      </c>
      <c r="E514" s="264"/>
      <c r="F514" s="248" t="s">
        <v>991</v>
      </c>
      <c r="G514" s="248" t="s">
        <v>924</v>
      </c>
      <c r="H514" s="248" t="s">
        <v>947</v>
      </c>
      <c r="I514" s="248" t="s">
        <v>926</v>
      </c>
      <c r="J514" s="248" t="s">
        <v>927</v>
      </c>
      <c r="K514" s="248" t="s">
        <v>992</v>
      </c>
      <c r="L514" s="248" t="s">
        <v>947</v>
      </c>
      <c r="M514" s="248" t="s">
        <v>993</v>
      </c>
      <c r="N514" s="248" t="s">
        <v>994</v>
      </c>
      <c r="O514" s="248"/>
      <c r="P514" s="247"/>
      <c r="Q514" s="247"/>
      <c r="R514" s="247"/>
      <c r="S514" s="247"/>
      <c r="T514" s="216">
        <v>13</v>
      </c>
      <c r="U514" s="216">
        <v>2</v>
      </c>
      <c r="V514" s="216">
        <v>15</v>
      </c>
      <c r="W514" s="226">
        <v>15</v>
      </c>
      <c r="X514" s="226">
        <v>15</v>
      </c>
      <c r="Y514" s="566"/>
      <c r="Z514" s="567"/>
      <c r="AA514" s="567"/>
      <c r="AB514" s="567"/>
      <c r="AC514" s="567"/>
      <c r="AE514" s="286"/>
    </row>
    <row r="515" spans="1:31" s="150" customFormat="1" ht="15" customHeight="1" x14ac:dyDescent="0.25">
      <c r="A515" s="247">
        <v>64</v>
      </c>
      <c r="B515" s="248"/>
      <c r="C515" s="248" t="s">
        <v>572</v>
      </c>
      <c r="D515" s="260" t="s">
        <v>573</v>
      </c>
      <c r="E515" s="264"/>
      <c r="F515" s="248" t="s">
        <v>985</v>
      </c>
      <c r="G515" s="248" t="s">
        <v>924</v>
      </c>
      <c r="H515" s="248" t="s">
        <v>947</v>
      </c>
      <c r="I515" s="248" t="s">
        <v>960</v>
      </c>
      <c r="J515" s="248" t="s">
        <v>964</v>
      </c>
      <c r="K515" s="248" t="s">
        <v>987</v>
      </c>
      <c r="L515" s="248" t="s">
        <v>988</v>
      </c>
      <c r="M515" s="248" t="s">
        <v>989</v>
      </c>
      <c r="N515" s="248" t="s">
        <v>990</v>
      </c>
      <c r="O515" s="248"/>
      <c r="P515" s="247"/>
      <c r="Q515" s="247"/>
      <c r="R515" s="247"/>
      <c r="S515" s="247"/>
      <c r="T515" s="216">
        <v>10</v>
      </c>
      <c r="U515" s="216"/>
      <c r="V515" s="216">
        <v>9</v>
      </c>
      <c r="W515" s="226">
        <v>9</v>
      </c>
      <c r="X515" s="226">
        <v>9</v>
      </c>
      <c r="Y515" s="566"/>
      <c r="Z515" s="567"/>
      <c r="AA515" s="567"/>
      <c r="AB515" s="567"/>
      <c r="AC515" s="567"/>
      <c r="AE515" s="286"/>
    </row>
    <row r="516" spans="1:31" s="150" customFormat="1" ht="15" customHeight="1" x14ac:dyDescent="0.25">
      <c r="A516" s="247">
        <v>64</v>
      </c>
      <c r="B516" s="248"/>
      <c r="C516" s="248" t="s">
        <v>572</v>
      </c>
      <c r="D516" s="260" t="s">
        <v>573</v>
      </c>
      <c r="E516" s="264"/>
      <c r="F516" s="248" t="s">
        <v>1031</v>
      </c>
      <c r="G516" s="248" t="s">
        <v>924</v>
      </c>
      <c r="H516" s="248" t="s">
        <v>956</v>
      </c>
      <c r="I516" s="248" t="s">
        <v>926</v>
      </c>
      <c r="J516" s="248" t="s">
        <v>927</v>
      </c>
      <c r="K516" s="248" t="s">
        <v>992</v>
      </c>
      <c r="L516" s="248" t="s">
        <v>956</v>
      </c>
      <c r="M516" s="248" t="s">
        <v>1032</v>
      </c>
      <c r="N516" s="248" t="s">
        <v>958</v>
      </c>
      <c r="O516" s="248"/>
      <c r="P516" s="247"/>
      <c r="Q516" s="247"/>
      <c r="R516" s="247"/>
      <c r="S516" s="247"/>
      <c r="T516" s="216">
        <v>9</v>
      </c>
      <c r="U516" s="216">
        <v>5</v>
      </c>
      <c r="V516" s="216">
        <v>9</v>
      </c>
      <c r="W516" s="226">
        <v>9</v>
      </c>
      <c r="X516" s="226">
        <v>9</v>
      </c>
      <c r="Y516" s="566"/>
      <c r="Z516" s="567"/>
      <c r="AA516" s="567"/>
      <c r="AB516" s="567"/>
      <c r="AC516" s="567"/>
      <c r="AE516" s="286"/>
    </row>
    <row r="517" spans="1:31" s="150" customFormat="1" ht="15" customHeight="1" x14ac:dyDescent="0.25">
      <c r="A517" s="247">
        <v>64</v>
      </c>
      <c r="B517" s="248"/>
      <c r="C517" s="248" t="s">
        <v>572</v>
      </c>
      <c r="D517" s="260" t="s">
        <v>573</v>
      </c>
      <c r="E517" s="264"/>
      <c r="F517" s="248" t="s">
        <v>973</v>
      </c>
      <c r="G517" s="248" t="s">
        <v>924</v>
      </c>
      <c r="H517" s="248" t="s">
        <v>974</v>
      </c>
      <c r="I517" s="248" t="s">
        <v>926</v>
      </c>
      <c r="J517" s="248" t="s">
        <v>927</v>
      </c>
      <c r="K517" s="248" t="s">
        <v>975</v>
      </c>
      <c r="L517" s="248" t="s">
        <v>974</v>
      </c>
      <c r="M517" s="248" t="s">
        <v>976</v>
      </c>
      <c r="N517" s="248" t="s">
        <v>995</v>
      </c>
      <c r="O517" s="248"/>
      <c r="P517" s="247"/>
      <c r="Q517" s="247"/>
      <c r="R517" s="247"/>
      <c r="S517" s="247"/>
      <c r="T517" s="216">
        <v>10</v>
      </c>
      <c r="U517" s="216"/>
      <c r="V517" s="216">
        <v>10</v>
      </c>
      <c r="W517" s="226">
        <v>10</v>
      </c>
      <c r="X517" s="226">
        <v>10</v>
      </c>
      <c r="Y517" s="566"/>
      <c r="Z517" s="567"/>
      <c r="AA517" s="567"/>
      <c r="AB517" s="567"/>
      <c r="AC517" s="567"/>
      <c r="AE517" s="286"/>
    </row>
    <row r="518" spans="1:31" s="150" customFormat="1" ht="15" customHeight="1" x14ac:dyDescent="0.25">
      <c r="A518" s="247">
        <v>64</v>
      </c>
      <c r="B518" s="248"/>
      <c r="C518" s="248" t="s">
        <v>572</v>
      </c>
      <c r="D518" s="260" t="s">
        <v>573</v>
      </c>
      <c r="E518" s="264"/>
      <c r="F518" s="248" t="s">
        <v>996</v>
      </c>
      <c r="G518" s="248" t="s">
        <v>924</v>
      </c>
      <c r="H518" s="248" t="s">
        <v>925</v>
      </c>
      <c r="I518" s="248" t="s">
        <v>926</v>
      </c>
      <c r="J518" s="248" t="s">
        <v>927</v>
      </c>
      <c r="K518" s="248" t="s">
        <v>997</v>
      </c>
      <c r="L518" s="248" t="s">
        <v>998</v>
      </c>
      <c r="M518" s="248" t="s">
        <v>999</v>
      </c>
      <c r="N518" s="248" t="s">
        <v>1000</v>
      </c>
      <c r="O518" s="248"/>
      <c r="P518" s="247"/>
      <c r="Q518" s="247"/>
      <c r="R518" s="247"/>
      <c r="S518" s="247"/>
      <c r="T518" s="216">
        <v>17</v>
      </c>
      <c r="U518" s="216">
        <v>2</v>
      </c>
      <c r="V518" s="216">
        <v>15</v>
      </c>
      <c r="W518" s="226">
        <v>15</v>
      </c>
      <c r="X518" s="226">
        <v>15</v>
      </c>
      <c r="Y518" s="566"/>
      <c r="Z518" s="567"/>
      <c r="AA518" s="567"/>
      <c r="AB518" s="567"/>
      <c r="AC518" s="567"/>
      <c r="AE518" s="286"/>
    </row>
    <row r="519" spans="1:31" s="150" customFormat="1" ht="15" customHeight="1" x14ac:dyDescent="0.25">
      <c r="A519" s="247">
        <v>64</v>
      </c>
      <c r="B519" s="248"/>
      <c r="C519" s="248" t="s">
        <v>572</v>
      </c>
      <c r="D519" s="260" t="s">
        <v>573</v>
      </c>
      <c r="E519" s="264"/>
      <c r="F519" s="248" t="s">
        <v>1116</v>
      </c>
      <c r="G519" s="248" t="s">
        <v>924</v>
      </c>
      <c r="H519" s="248" t="s">
        <v>932</v>
      </c>
      <c r="I519" s="248" t="s">
        <v>960</v>
      </c>
      <c r="J519" s="248" t="s">
        <v>927</v>
      </c>
      <c r="K519" s="248" t="s">
        <v>1117</v>
      </c>
      <c r="L519" s="248" t="s">
        <v>932</v>
      </c>
      <c r="M519" s="248" t="s">
        <v>1118</v>
      </c>
      <c r="N519" s="248" t="s">
        <v>1119</v>
      </c>
      <c r="O519" s="248"/>
      <c r="P519" s="247"/>
      <c r="Q519" s="247"/>
      <c r="R519" s="247"/>
      <c r="S519" s="247"/>
      <c r="T519" s="216">
        <v>20</v>
      </c>
      <c r="U519" s="216"/>
      <c r="V519" s="216">
        <v>9</v>
      </c>
      <c r="W519" s="226">
        <v>9</v>
      </c>
      <c r="X519" s="226">
        <v>9</v>
      </c>
      <c r="Y519" s="566"/>
      <c r="Z519" s="567"/>
      <c r="AA519" s="567"/>
      <c r="AB519" s="567"/>
      <c r="AC519" s="567"/>
      <c r="AE519" s="286"/>
    </row>
    <row r="520" spans="1:31" s="150" customFormat="1" ht="15" customHeight="1" x14ac:dyDescent="0.25">
      <c r="A520" s="247">
        <v>64</v>
      </c>
      <c r="B520" s="248"/>
      <c r="C520" s="248" t="s">
        <v>572</v>
      </c>
      <c r="D520" s="260" t="s">
        <v>573</v>
      </c>
      <c r="E520" s="264"/>
      <c r="F520" s="248" t="s">
        <v>1038</v>
      </c>
      <c r="G520" s="248" t="s">
        <v>924</v>
      </c>
      <c r="H520" s="248" t="s">
        <v>932</v>
      </c>
      <c r="I520" s="248" t="s">
        <v>926</v>
      </c>
      <c r="J520" s="248" t="s">
        <v>927</v>
      </c>
      <c r="K520" s="248" t="s">
        <v>992</v>
      </c>
      <c r="L520" s="248" t="s">
        <v>932</v>
      </c>
      <c r="M520" s="248" t="s">
        <v>1039</v>
      </c>
      <c r="N520" s="248" t="s">
        <v>1040</v>
      </c>
      <c r="O520" s="248"/>
      <c r="P520" s="247"/>
      <c r="Q520" s="247"/>
      <c r="R520" s="247"/>
      <c r="S520" s="247"/>
      <c r="T520" s="216">
        <v>9</v>
      </c>
      <c r="U520" s="216">
        <v>4</v>
      </c>
      <c r="V520" s="216">
        <v>11</v>
      </c>
      <c r="W520" s="226">
        <v>11</v>
      </c>
      <c r="X520" s="226">
        <v>11</v>
      </c>
      <c r="Y520" s="566"/>
      <c r="Z520" s="567"/>
      <c r="AA520" s="567"/>
      <c r="AB520" s="567"/>
      <c r="AC520" s="567"/>
      <c r="AE520" s="286"/>
    </row>
    <row r="521" spans="1:31" ht="15" customHeight="1" x14ac:dyDescent="0.25">
      <c r="A521" s="244">
        <v>64</v>
      </c>
      <c r="B521" s="220"/>
      <c r="C521" s="243" t="s">
        <v>574</v>
      </c>
      <c r="D521" s="14" t="s">
        <v>573</v>
      </c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3"/>
      <c r="P521" s="105">
        <v>22</v>
      </c>
      <c r="Q521" s="105">
        <v>38</v>
      </c>
      <c r="R521" s="105">
        <v>38</v>
      </c>
      <c r="S521" s="105">
        <v>38</v>
      </c>
      <c r="T521" s="105">
        <f>SUM(T522:T525)</f>
        <v>53</v>
      </c>
      <c r="U521" s="105">
        <f t="shared" ref="U521:X521" si="241">SUM(U522:U525)</f>
        <v>12</v>
      </c>
      <c r="V521" s="105">
        <f t="shared" si="241"/>
        <v>32</v>
      </c>
      <c r="W521" s="111">
        <f t="shared" ref="W521" si="242">SUM(W522:W525)</f>
        <v>32</v>
      </c>
      <c r="X521" s="111">
        <f t="shared" si="241"/>
        <v>32</v>
      </c>
      <c r="Y521" s="564"/>
      <c r="Z521" s="565"/>
      <c r="AA521" s="565"/>
      <c r="AB521" s="565"/>
      <c r="AC521" s="565"/>
      <c r="AE521" s="293">
        <f t="shared" si="217"/>
        <v>-6</v>
      </c>
    </row>
    <row r="522" spans="1:31" s="150" customFormat="1" ht="15" customHeight="1" x14ac:dyDescent="0.25">
      <c r="A522" s="247">
        <v>64</v>
      </c>
      <c r="B522" s="248"/>
      <c r="C522" s="248" t="s">
        <v>574</v>
      </c>
      <c r="D522" s="260" t="s">
        <v>573</v>
      </c>
      <c r="E522" s="228"/>
      <c r="F522" s="248" t="s">
        <v>1031</v>
      </c>
      <c r="G522" s="248" t="s">
        <v>924</v>
      </c>
      <c r="H522" s="248" t="s">
        <v>956</v>
      </c>
      <c r="I522" s="248" t="s">
        <v>926</v>
      </c>
      <c r="J522" s="248" t="s">
        <v>927</v>
      </c>
      <c r="K522" s="248" t="s">
        <v>992</v>
      </c>
      <c r="L522" s="248" t="s">
        <v>956</v>
      </c>
      <c r="M522" s="248" t="s">
        <v>1032</v>
      </c>
      <c r="N522" s="248" t="s">
        <v>958</v>
      </c>
      <c r="O522" s="248"/>
      <c r="P522" s="247"/>
      <c r="Q522" s="247"/>
      <c r="R522" s="247"/>
      <c r="S522" s="247"/>
      <c r="T522" s="216">
        <v>12</v>
      </c>
      <c r="U522" s="216">
        <v>6</v>
      </c>
      <c r="V522" s="216">
        <v>12</v>
      </c>
      <c r="W522" s="226">
        <v>12</v>
      </c>
      <c r="X522" s="226">
        <v>12</v>
      </c>
      <c r="Y522" s="566"/>
      <c r="Z522" s="567"/>
      <c r="AA522" s="567"/>
      <c r="AB522" s="567"/>
      <c r="AC522" s="567"/>
      <c r="AE522" s="286"/>
    </row>
    <row r="523" spans="1:31" s="150" customFormat="1" ht="15" customHeight="1" x14ac:dyDescent="0.25">
      <c r="A523" s="247">
        <v>64</v>
      </c>
      <c r="B523" s="248"/>
      <c r="C523" s="248" t="s">
        <v>574</v>
      </c>
      <c r="D523" s="260" t="s">
        <v>573</v>
      </c>
      <c r="E523" s="228"/>
      <c r="F523" s="248" t="s">
        <v>973</v>
      </c>
      <c r="G523" s="248" t="s">
        <v>924</v>
      </c>
      <c r="H523" s="248" t="s">
        <v>974</v>
      </c>
      <c r="I523" s="248" t="s">
        <v>926</v>
      </c>
      <c r="J523" s="248" t="s">
        <v>927</v>
      </c>
      <c r="K523" s="248" t="s">
        <v>975</v>
      </c>
      <c r="L523" s="248" t="s">
        <v>974</v>
      </c>
      <c r="M523" s="248" t="s">
        <v>976</v>
      </c>
      <c r="N523" s="248" t="s">
        <v>995</v>
      </c>
      <c r="O523" s="248"/>
      <c r="P523" s="247"/>
      <c r="Q523" s="247"/>
      <c r="R523" s="247"/>
      <c r="S523" s="247"/>
      <c r="T523" s="216">
        <v>9</v>
      </c>
      <c r="U523" s="216"/>
      <c r="V523" s="216">
        <v>0</v>
      </c>
      <c r="W523" s="226">
        <v>0</v>
      </c>
      <c r="X523" s="226">
        <v>0</v>
      </c>
      <c r="Y523" s="566"/>
      <c r="Z523" s="567"/>
      <c r="AA523" s="567"/>
      <c r="AB523" s="567"/>
      <c r="AC523" s="567"/>
      <c r="AE523" s="286"/>
    </row>
    <row r="524" spans="1:31" s="150" customFormat="1" ht="15" customHeight="1" x14ac:dyDescent="0.25">
      <c r="A524" s="247">
        <v>64</v>
      </c>
      <c r="B524" s="248"/>
      <c r="C524" s="248" t="s">
        <v>574</v>
      </c>
      <c r="D524" s="260" t="s">
        <v>573</v>
      </c>
      <c r="E524" s="228"/>
      <c r="F524" s="248" t="s">
        <v>1116</v>
      </c>
      <c r="G524" s="248" t="s">
        <v>924</v>
      </c>
      <c r="H524" s="248" t="s">
        <v>932</v>
      </c>
      <c r="I524" s="248" t="s">
        <v>960</v>
      </c>
      <c r="J524" s="248" t="s">
        <v>927</v>
      </c>
      <c r="K524" s="248" t="s">
        <v>1117</v>
      </c>
      <c r="L524" s="248" t="s">
        <v>932</v>
      </c>
      <c r="M524" s="248" t="s">
        <v>1118</v>
      </c>
      <c r="N524" s="248" t="s">
        <v>1119</v>
      </c>
      <c r="O524" s="248"/>
      <c r="P524" s="247"/>
      <c r="Q524" s="247"/>
      <c r="R524" s="247"/>
      <c r="S524" s="247"/>
      <c r="T524" s="216">
        <v>20</v>
      </c>
      <c r="U524" s="216"/>
      <c r="V524" s="216">
        <v>10</v>
      </c>
      <c r="W524" s="226">
        <v>10</v>
      </c>
      <c r="X524" s="226">
        <v>10</v>
      </c>
      <c r="Y524" s="566"/>
      <c r="Z524" s="567"/>
      <c r="AA524" s="567"/>
      <c r="AB524" s="567"/>
      <c r="AC524" s="567"/>
      <c r="AE524" s="286"/>
    </row>
    <row r="525" spans="1:31" s="150" customFormat="1" ht="15" customHeight="1" x14ac:dyDescent="0.25">
      <c r="A525" s="247">
        <v>64</v>
      </c>
      <c r="B525" s="248"/>
      <c r="C525" s="248" t="s">
        <v>574</v>
      </c>
      <c r="D525" s="260" t="s">
        <v>573</v>
      </c>
      <c r="E525" s="228"/>
      <c r="F525" s="248" t="s">
        <v>1038</v>
      </c>
      <c r="G525" s="248" t="s">
        <v>924</v>
      </c>
      <c r="H525" s="248" t="s">
        <v>932</v>
      </c>
      <c r="I525" s="248" t="s">
        <v>926</v>
      </c>
      <c r="J525" s="248" t="s">
        <v>927</v>
      </c>
      <c r="K525" s="248" t="s">
        <v>992</v>
      </c>
      <c r="L525" s="248" t="s">
        <v>932</v>
      </c>
      <c r="M525" s="248" t="s">
        <v>1039</v>
      </c>
      <c r="N525" s="248" t="s">
        <v>1040</v>
      </c>
      <c r="O525" s="248"/>
      <c r="P525" s="247"/>
      <c r="Q525" s="247"/>
      <c r="R525" s="247"/>
      <c r="S525" s="247"/>
      <c r="T525" s="216">
        <v>12</v>
      </c>
      <c r="U525" s="216">
        <v>6</v>
      </c>
      <c r="V525" s="216">
        <v>10</v>
      </c>
      <c r="W525" s="226">
        <v>10</v>
      </c>
      <c r="X525" s="226">
        <v>10</v>
      </c>
      <c r="Y525" s="566"/>
      <c r="Z525" s="567"/>
      <c r="AA525" s="567"/>
      <c r="AB525" s="567"/>
      <c r="AC525" s="567"/>
      <c r="AE525" s="286"/>
    </row>
    <row r="526" spans="1:31" ht="15" customHeight="1" x14ac:dyDescent="0.25">
      <c r="A526" s="244">
        <v>64</v>
      </c>
      <c r="B526" s="173"/>
      <c r="C526" s="243" t="s">
        <v>575</v>
      </c>
      <c r="D526" s="14" t="s">
        <v>576</v>
      </c>
      <c r="E526" s="220"/>
      <c r="F526" s="220"/>
      <c r="G526" s="220"/>
      <c r="H526" s="220"/>
      <c r="I526" s="220"/>
      <c r="J526" s="220"/>
      <c r="K526" s="220"/>
      <c r="L526" s="220"/>
      <c r="M526" s="220"/>
      <c r="N526" s="220"/>
      <c r="O526" s="14"/>
      <c r="P526" s="105">
        <v>54</v>
      </c>
      <c r="Q526" s="105">
        <v>54</v>
      </c>
      <c r="R526" s="105">
        <v>49</v>
      </c>
      <c r="S526" s="105">
        <v>50</v>
      </c>
      <c r="T526" s="105">
        <f t="shared" ref="T526:X526" si="243">SUM(T527:T534)</f>
        <v>104</v>
      </c>
      <c r="U526" s="105">
        <f t="shared" si="243"/>
        <v>14</v>
      </c>
      <c r="V526" s="105">
        <f t="shared" si="243"/>
        <v>84</v>
      </c>
      <c r="W526" s="111">
        <f t="shared" ref="W526" si="244">SUM(W527:W534)</f>
        <v>83</v>
      </c>
      <c r="X526" s="111">
        <f t="shared" si="243"/>
        <v>83</v>
      </c>
      <c r="Y526" s="564"/>
      <c r="Z526" s="565"/>
      <c r="AA526" s="565"/>
      <c r="AB526" s="565"/>
      <c r="AC526" s="565"/>
      <c r="AE526" s="296">
        <f t="shared" ref="AE526:AE584" si="245">V526-S526</f>
        <v>34</v>
      </c>
    </row>
    <row r="527" spans="1:31" s="150" customFormat="1" ht="15" customHeight="1" x14ac:dyDescent="0.25">
      <c r="A527" s="247">
        <v>64</v>
      </c>
      <c r="B527" s="248"/>
      <c r="C527" s="248" t="s">
        <v>575</v>
      </c>
      <c r="D527" s="260" t="s">
        <v>576</v>
      </c>
      <c r="E527" s="267"/>
      <c r="F527" s="248" t="s">
        <v>981</v>
      </c>
      <c r="G527" s="248" t="s">
        <v>924</v>
      </c>
      <c r="H527" s="248" t="s">
        <v>937</v>
      </c>
      <c r="I527" s="248" t="s">
        <v>960</v>
      </c>
      <c r="J527" s="248" t="s">
        <v>964</v>
      </c>
      <c r="K527" s="248" t="s">
        <v>982</v>
      </c>
      <c r="L527" s="248" t="s">
        <v>937</v>
      </c>
      <c r="M527" s="248" t="s">
        <v>983</v>
      </c>
      <c r="N527" s="248" t="s">
        <v>940</v>
      </c>
      <c r="O527" s="248"/>
      <c r="P527" s="247"/>
      <c r="Q527" s="247"/>
      <c r="R527" s="247"/>
      <c r="S527" s="247"/>
      <c r="T527" s="216">
        <v>15</v>
      </c>
      <c r="U527" s="216"/>
      <c r="V527" s="216">
        <v>12</v>
      </c>
      <c r="W527" s="226">
        <v>12</v>
      </c>
      <c r="X527" s="226">
        <v>12</v>
      </c>
      <c r="Y527" s="566"/>
      <c r="Z527" s="567"/>
      <c r="AA527" s="567"/>
      <c r="AB527" s="567"/>
      <c r="AC527" s="567"/>
      <c r="AE527" s="286"/>
    </row>
    <row r="528" spans="1:31" s="150" customFormat="1" ht="15" customHeight="1" x14ac:dyDescent="0.25">
      <c r="A528" s="247">
        <v>64</v>
      </c>
      <c r="B528" s="248"/>
      <c r="C528" s="248" t="s">
        <v>575</v>
      </c>
      <c r="D528" s="260" t="s">
        <v>576</v>
      </c>
      <c r="E528" s="267"/>
      <c r="F528" s="248" t="s">
        <v>1033</v>
      </c>
      <c r="G528" s="248" t="s">
        <v>924</v>
      </c>
      <c r="H528" s="248" t="s">
        <v>937</v>
      </c>
      <c r="I528" s="248" t="s">
        <v>960</v>
      </c>
      <c r="J528" s="248" t="s">
        <v>927</v>
      </c>
      <c r="K528" s="248" t="s">
        <v>1034</v>
      </c>
      <c r="L528" s="248" t="s">
        <v>1035</v>
      </c>
      <c r="M528" s="248" t="s">
        <v>1036</v>
      </c>
      <c r="N528" s="248" t="s">
        <v>1037</v>
      </c>
      <c r="O528" s="248"/>
      <c r="P528" s="247"/>
      <c r="Q528" s="247"/>
      <c r="R528" s="247"/>
      <c r="S528" s="247"/>
      <c r="T528" s="216">
        <v>8</v>
      </c>
      <c r="U528" s="216"/>
      <c r="V528" s="216">
        <v>9</v>
      </c>
      <c r="W528" s="226">
        <v>8</v>
      </c>
      <c r="X528" s="226">
        <v>8</v>
      </c>
      <c r="Y528" s="566"/>
      <c r="Z528" s="567"/>
      <c r="AA528" s="567"/>
      <c r="AB528" s="567"/>
      <c r="AC528" s="567"/>
      <c r="AE528" s="286"/>
    </row>
    <row r="529" spans="1:31" s="150" customFormat="1" ht="15" customHeight="1" x14ac:dyDescent="0.25">
      <c r="A529" s="247">
        <v>64</v>
      </c>
      <c r="B529" s="248"/>
      <c r="C529" s="248" t="s">
        <v>575</v>
      </c>
      <c r="D529" s="260" t="s">
        <v>576</v>
      </c>
      <c r="E529" s="267"/>
      <c r="F529" s="248" t="s">
        <v>991</v>
      </c>
      <c r="G529" s="248" t="s">
        <v>924</v>
      </c>
      <c r="H529" s="248" t="s">
        <v>947</v>
      </c>
      <c r="I529" s="248" t="s">
        <v>926</v>
      </c>
      <c r="J529" s="248" t="s">
        <v>927</v>
      </c>
      <c r="K529" s="248" t="s">
        <v>992</v>
      </c>
      <c r="L529" s="248" t="s">
        <v>947</v>
      </c>
      <c r="M529" s="248" t="s">
        <v>993</v>
      </c>
      <c r="N529" s="248" t="s">
        <v>994</v>
      </c>
      <c r="O529" s="248"/>
      <c r="P529" s="247"/>
      <c r="Q529" s="247"/>
      <c r="R529" s="247"/>
      <c r="S529" s="247"/>
      <c r="T529" s="216">
        <v>13</v>
      </c>
      <c r="U529" s="216">
        <v>2</v>
      </c>
      <c r="V529" s="216">
        <v>11</v>
      </c>
      <c r="W529" s="226">
        <v>11</v>
      </c>
      <c r="X529" s="226">
        <v>11</v>
      </c>
      <c r="Y529" s="566"/>
      <c r="Z529" s="567"/>
      <c r="AA529" s="567"/>
      <c r="AB529" s="567"/>
      <c r="AC529" s="567"/>
      <c r="AE529" s="286"/>
    </row>
    <row r="530" spans="1:31" s="150" customFormat="1" ht="15" customHeight="1" x14ac:dyDescent="0.25">
      <c r="A530" s="247">
        <v>64</v>
      </c>
      <c r="B530" s="248"/>
      <c r="C530" s="248" t="s">
        <v>575</v>
      </c>
      <c r="D530" s="260" t="s">
        <v>576</v>
      </c>
      <c r="E530" s="267"/>
      <c r="F530" s="248" t="s">
        <v>985</v>
      </c>
      <c r="G530" s="248" t="s">
        <v>924</v>
      </c>
      <c r="H530" s="248" t="s">
        <v>947</v>
      </c>
      <c r="I530" s="248" t="s">
        <v>960</v>
      </c>
      <c r="J530" s="248" t="s">
        <v>964</v>
      </c>
      <c r="K530" s="248" t="s">
        <v>987</v>
      </c>
      <c r="L530" s="248" t="s">
        <v>988</v>
      </c>
      <c r="M530" s="248" t="s">
        <v>989</v>
      </c>
      <c r="N530" s="248" t="s">
        <v>990</v>
      </c>
      <c r="O530" s="248"/>
      <c r="P530" s="247"/>
      <c r="Q530" s="247"/>
      <c r="R530" s="247"/>
      <c r="S530" s="247"/>
      <c r="T530" s="216">
        <v>10</v>
      </c>
      <c r="U530" s="216"/>
      <c r="V530" s="216">
        <v>9</v>
      </c>
      <c r="W530" s="226">
        <v>9</v>
      </c>
      <c r="X530" s="226">
        <v>9</v>
      </c>
      <c r="Y530" s="566"/>
      <c r="Z530" s="567"/>
      <c r="AA530" s="567"/>
      <c r="AB530" s="567"/>
      <c r="AC530" s="567"/>
      <c r="AE530" s="286"/>
    </row>
    <row r="531" spans="1:31" s="150" customFormat="1" ht="15" customHeight="1" x14ac:dyDescent="0.25">
      <c r="A531" s="247">
        <v>64</v>
      </c>
      <c r="B531" s="248"/>
      <c r="C531" s="248" t="s">
        <v>575</v>
      </c>
      <c r="D531" s="260" t="s">
        <v>576</v>
      </c>
      <c r="E531" s="267"/>
      <c r="F531" s="248" t="s">
        <v>1031</v>
      </c>
      <c r="G531" s="248" t="s">
        <v>924</v>
      </c>
      <c r="H531" s="248" t="s">
        <v>956</v>
      </c>
      <c r="I531" s="248" t="s">
        <v>926</v>
      </c>
      <c r="J531" s="248" t="s">
        <v>927</v>
      </c>
      <c r="K531" s="248" t="s">
        <v>992</v>
      </c>
      <c r="L531" s="248" t="s">
        <v>956</v>
      </c>
      <c r="M531" s="248" t="s">
        <v>1032</v>
      </c>
      <c r="N531" s="248" t="s">
        <v>958</v>
      </c>
      <c r="O531" s="248"/>
      <c r="P531" s="247"/>
      <c r="Q531" s="247"/>
      <c r="R531" s="247"/>
      <c r="S531" s="247"/>
      <c r="T531" s="216">
        <v>12</v>
      </c>
      <c r="U531" s="216">
        <v>6</v>
      </c>
      <c r="V531" s="216">
        <v>9</v>
      </c>
      <c r="W531" s="226">
        <v>9</v>
      </c>
      <c r="X531" s="226">
        <v>9</v>
      </c>
      <c r="Y531" s="566"/>
      <c r="Z531" s="567"/>
      <c r="AA531" s="567"/>
      <c r="AB531" s="567"/>
      <c r="AC531" s="567"/>
      <c r="AE531" s="286"/>
    </row>
    <row r="532" spans="1:31" s="150" customFormat="1" ht="15" customHeight="1" x14ac:dyDescent="0.25">
      <c r="A532" s="247">
        <v>64</v>
      </c>
      <c r="B532" s="248"/>
      <c r="C532" s="248" t="s">
        <v>575</v>
      </c>
      <c r="D532" s="260" t="s">
        <v>576</v>
      </c>
      <c r="E532" s="267"/>
      <c r="F532" s="248" t="s">
        <v>996</v>
      </c>
      <c r="G532" s="248" t="s">
        <v>924</v>
      </c>
      <c r="H532" s="248" t="s">
        <v>925</v>
      </c>
      <c r="I532" s="248" t="s">
        <v>926</v>
      </c>
      <c r="J532" s="248" t="s">
        <v>927</v>
      </c>
      <c r="K532" s="248" t="s">
        <v>997</v>
      </c>
      <c r="L532" s="248" t="s">
        <v>998</v>
      </c>
      <c r="M532" s="248" t="s">
        <v>999</v>
      </c>
      <c r="N532" s="248" t="s">
        <v>1000</v>
      </c>
      <c r="O532" s="248"/>
      <c r="P532" s="247"/>
      <c r="Q532" s="247"/>
      <c r="R532" s="247"/>
      <c r="S532" s="247"/>
      <c r="T532" s="216">
        <v>17</v>
      </c>
      <c r="U532" s="216">
        <v>2</v>
      </c>
      <c r="V532" s="216">
        <v>15</v>
      </c>
      <c r="W532" s="226">
        <v>15</v>
      </c>
      <c r="X532" s="226">
        <v>15</v>
      </c>
      <c r="Y532" s="566"/>
      <c r="Z532" s="567"/>
      <c r="AA532" s="567"/>
      <c r="AB532" s="567"/>
      <c r="AC532" s="567"/>
      <c r="AE532" s="286"/>
    </row>
    <row r="533" spans="1:31" s="150" customFormat="1" ht="15" customHeight="1" x14ac:dyDescent="0.25">
      <c r="A533" s="247">
        <v>64</v>
      </c>
      <c r="B533" s="248"/>
      <c r="C533" s="248" t="s">
        <v>575</v>
      </c>
      <c r="D533" s="260" t="s">
        <v>576</v>
      </c>
      <c r="E533" s="267"/>
      <c r="F533" s="248" t="s">
        <v>1116</v>
      </c>
      <c r="G533" s="248" t="s">
        <v>924</v>
      </c>
      <c r="H533" s="248" t="s">
        <v>932</v>
      </c>
      <c r="I533" s="248" t="s">
        <v>960</v>
      </c>
      <c r="J533" s="248" t="s">
        <v>927</v>
      </c>
      <c r="K533" s="248" t="s">
        <v>1117</v>
      </c>
      <c r="L533" s="248" t="s">
        <v>932</v>
      </c>
      <c r="M533" s="248" t="s">
        <v>1118</v>
      </c>
      <c r="N533" s="248" t="s">
        <v>1119</v>
      </c>
      <c r="O533" s="248"/>
      <c r="P533" s="247"/>
      <c r="Q533" s="247"/>
      <c r="R533" s="247"/>
      <c r="S533" s="247"/>
      <c r="T533" s="216">
        <v>20</v>
      </c>
      <c r="U533" s="216"/>
      <c r="V533" s="216">
        <v>8</v>
      </c>
      <c r="W533" s="226">
        <v>8</v>
      </c>
      <c r="X533" s="226">
        <v>8</v>
      </c>
      <c r="Y533" s="566"/>
      <c r="Z533" s="567"/>
      <c r="AA533" s="567"/>
      <c r="AB533" s="567"/>
      <c r="AC533" s="567"/>
      <c r="AE533" s="286"/>
    </row>
    <row r="534" spans="1:31" s="150" customFormat="1" ht="15" customHeight="1" x14ac:dyDescent="0.25">
      <c r="A534" s="247">
        <v>64</v>
      </c>
      <c r="B534" s="248"/>
      <c r="C534" s="248" t="s">
        <v>575</v>
      </c>
      <c r="D534" s="260" t="s">
        <v>576</v>
      </c>
      <c r="E534" s="267"/>
      <c r="F534" s="248" t="s">
        <v>1038</v>
      </c>
      <c r="G534" s="248" t="s">
        <v>924</v>
      </c>
      <c r="H534" s="248" t="s">
        <v>932</v>
      </c>
      <c r="I534" s="248" t="s">
        <v>926</v>
      </c>
      <c r="J534" s="248" t="s">
        <v>927</v>
      </c>
      <c r="K534" s="248" t="s">
        <v>992</v>
      </c>
      <c r="L534" s="248" t="s">
        <v>932</v>
      </c>
      <c r="M534" s="248" t="s">
        <v>1039</v>
      </c>
      <c r="N534" s="248" t="s">
        <v>1040</v>
      </c>
      <c r="O534" s="248"/>
      <c r="P534" s="247"/>
      <c r="Q534" s="247"/>
      <c r="R534" s="247"/>
      <c r="S534" s="247"/>
      <c r="T534" s="216">
        <v>9</v>
      </c>
      <c r="U534" s="216">
        <v>4</v>
      </c>
      <c r="V534" s="216">
        <v>11</v>
      </c>
      <c r="W534" s="226">
        <v>11</v>
      </c>
      <c r="X534" s="226">
        <v>11</v>
      </c>
      <c r="Y534" s="566"/>
      <c r="Z534" s="567"/>
      <c r="AA534" s="567"/>
      <c r="AB534" s="567"/>
      <c r="AC534" s="567"/>
      <c r="AE534" s="286"/>
    </row>
    <row r="535" spans="1:31" ht="15" customHeight="1" x14ac:dyDescent="0.25">
      <c r="A535" s="244">
        <v>64</v>
      </c>
      <c r="B535" s="173"/>
      <c r="C535" s="243" t="s">
        <v>577</v>
      </c>
      <c r="D535" s="14" t="s">
        <v>576</v>
      </c>
      <c r="E535" s="237"/>
      <c r="F535" s="237"/>
      <c r="G535" s="237"/>
      <c r="H535" s="237"/>
      <c r="I535" s="237"/>
      <c r="J535" s="237"/>
      <c r="K535" s="237"/>
      <c r="L535" s="237"/>
      <c r="M535" s="237"/>
      <c r="N535" s="237"/>
      <c r="O535" s="24"/>
      <c r="P535" s="103">
        <v>16</v>
      </c>
      <c r="Q535" s="103">
        <v>30</v>
      </c>
      <c r="R535" s="103">
        <v>29</v>
      </c>
      <c r="S535" s="103">
        <v>25</v>
      </c>
      <c r="T535" s="103">
        <f>SUM(T536:T538)</f>
        <v>44</v>
      </c>
      <c r="U535" s="103">
        <f t="shared" ref="U535:X535" si="246">SUM(U536:U538)</f>
        <v>12</v>
      </c>
      <c r="V535" s="103">
        <f t="shared" si="246"/>
        <v>29</v>
      </c>
      <c r="W535" s="385">
        <f t="shared" ref="W535" si="247">SUM(W536:W538)</f>
        <v>29</v>
      </c>
      <c r="X535" s="385">
        <f t="shared" si="246"/>
        <v>29</v>
      </c>
      <c r="Y535" s="568"/>
      <c r="Z535" s="565"/>
      <c r="AA535" s="565"/>
      <c r="AB535" s="565"/>
      <c r="AC535" s="565"/>
      <c r="AE535" s="296">
        <f t="shared" si="245"/>
        <v>4</v>
      </c>
    </row>
    <row r="536" spans="1:31" s="150" customFormat="1" ht="15" customHeight="1" x14ac:dyDescent="0.25">
      <c r="A536" s="247">
        <v>64</v>
      </c>
      <c r="B536" s="248"/>
      <c r="C536" s="248" t="s">
        <v>577</v>
      </c>
      <c r="D536" s="260" t="s">
        <v>576</v>
      </c>
      <c r="E536" s="260"/>
      <c r="F536" s="248" t="s">
        <v>1031</v>
      </c>
      <c r="G536" s="248" t="s">
        <v>924</v>
      </c>
      <c r="H536" s="248" t="s">
        <v>956</v>
      </c>
      <c r="I536" s="248" t="s">
        <v>926</v>
      </c>
      <c r="J536" s="248" t="s">
        <v>927</v>
      </c>
      <c r="K536" s="248" t="s">
        <v>992</v>
      </c>
      <c r="L536" s="248" t="s">
        <v>956</v>
      </c>
      <c r="M536" s="248" t="s">
        <v>1032</v>
      </c>
      <c r="N536" s="248" t="s">
        <v>958</v>
      </c>
      <c r="O536" s="248"/>
      <c r="P536" s="247"/>
      <c r="Q536" s="247"/>
      <c r="R536" s="247"/>
      <c r="S536" s="247"/>
      <c r="T536" s="205">
        <v>12</v>
      </c>
      <c r="U536" s="205">
        <v>6</v>
      </c>
      <c r="V536" s="205">
        <v>9</v>
      </c>
      <c r="W536" s="229">
        <v>9</v>
      </c>
      <c r="X536" s="229">
        <v>9</v>
      </c>
      <c r="Y536" s="569"/>
      <c r="Z536" s="567"/>
      <c r="AA536" s="567"/>
      <c r="AB536" s="567"/>
      <c r="AC536" s="567"/>
      <c r="AE536" s="286"/>
    </row>
    <row r="537" spans="1:31" s="150" customFormat="1" ht="15" customHeight="1" x14ac:dyDescent="0.25">
      <c r="A537" s="247">
        <v>64</v>
      </c>
      <c r="B537" s="248"/>
      <c r="C537" s="248" t="s">
        <v>577</v>
      </c>
      <c r="D537" s="260" t="s">
        <v>576</v>
      </c>
      <c r="E537" s="260"/>
      <c r="F537" s="248" t="s">
        <v>1116</v>
      </c>
      <c r="G537" s="248" t="s">
        <v>924</v>
      </c>
      <c r="H537" s="248" t="s">
        <v>932</v>
      </c>
      <c r="I537" s="248" t="s">
        <v>960</v>
      </c>
      <c r="J537" s="248" t="s">
        <v>927</v>
      </c>
      <c r="K537" s="248" t="s">
        <v>1117</v>
      </c>
      <c r="L537" s="248" t="s">
        <v>932</v>
      </c>
      <c r="M537" s="248" t="s">
        <v>1118</v>
      </c>
      <c r="N537" s="248" t="s">
        <v>1119</v>
      </c>
      <c r="O537" s="248"/>
      <c r="P537" s="247"/>
      <c r="Q537" s="247"/>
      <c r="R537" s="247"/>
      <c r="S537" s="247"/>
      <c r="T537" s="205">
        <v>20</v>
      </c>
      <c r="U537" s="205"/>
      <c r="V537" s="205">
        <v>10</v>
      </c>
      <c r="W537" s="229">
        <v>10</v>
      </c>
      <c r="X537" s="229">
        <v>10</v>
      </c>
      <c r="Y537" s="569"/>
      <c r="Z537" s="567"/>
      <c r="AA537" s="567"/>
      <c r="AB537" s="567"/>
      <c r="AC537" s="567"/>
      <c r="AE537" s="286"/>
    </row>
    <row r="538" spans="1:31" s="150" customFormat="1" ht="15" customHeight="1" x14ac:dyDescent="0.25">
      <c r="A538" s="247">
        <v>64</v>
      </c>
      <c r="B538" s="248"/>
      <c r="C538" s="248" t="s">
        <v>577</v>
      </c>
      <c r="D538" s="260" t="s">
        <v>576</v>
      </c>
      <c r="E538" s="260"/>
      <c r="F538" s="248" t="s">
        <v>1038</v>
      </c>
      <c r="G538" s="248" t="s">
        <v>924</v>
      </c>
      <c r="H538" s="248" t="s">
        <v>932</v>
      </c>
      <c r="I538" s="248" t="s">
        <v>926</v>
      </c>
      <c r="J538" s="248" t="s">
        <v>927</v>
      </c>
      <c r="K538" s="248" t="s">
        <v>992</v>
      </c>
      <c r="L538" s="248" t="s">
        <v>932</v>
      </c>
      <c r="M538" s="248" t="s">
        <v>1039</v>
      </c>
      <c r="N538" s="248" t="s">
        <v>1040</v>
      </c>
      <c r="O538" s="248"/>
      <c r="P538" s="247"/>
      <c r="Q538" s="247"/>
      <c r="R538" s="247"/>
      <c r="S538" s="247"/>
      <c r="T538" s="205">
        <v>12</v>
      </c>
      <c r="U538" s="205">
        <v>6</v>
      </c>
      <c r="V538" s="205">
        <v>10</v>
      </c>
      <c r="W538" s="229">
        <v>10</v>
      </c>
      <c r="X538" s="229">
        <v>10</v>
      </c>
      <c r="Y538" s="569"/>
      <c r="Z538" s="567"/>
      <c r="AA538" s="567"/>
      <c r="AB538" s="567"/>
      <c r="AC538" s="567"/>
      <c r="AE538" s="286"/>
    </row>
    <row r="539" spans="1:31" ht="15" customHeight="1" x14ac:dyDescent="0.25">
      <c r="A539" s="244">
        <v>64</v>
      </c>
      <c r="B539" s="173"/>
      <c r="C539" s="243" t="s">
        <v>578</v>
      </c>
      <c r="D539" s="14" t="s">
        <v>579</v>
      </c>
      <c r="E539" s="237"/>
      <c r="F539" s="237"/>
      <c r="G539" s="237"/>
      <c r="H539" s="237"/>
      <c r="I539" s="237"/>
      <c r="J539" s="237"/>
      <c r="K539" s="237"/>
      <c r="L539" s="237"/>
      <c r="M539" s="237"/>
      <c r="N539" s="237"/>
      <c r="O539" s="24"/>
      <c r="P539" s="103">
        <v>15</v>
      </c>
      <c r="Q539" s="103">
        <v>26</v>
      </c>
      <c r="R539" s="103">
        <v>2</v>
      </c>
      <c r="S539" s="103">
        <v>22</v>
      </c>
      <c r="T539" s="103">
        <f>SUM(T540:T543)</f>
        <v>44</v>
      </c>
      <c r="U539" s="103">
        <f t="shared" ref="U539:X539" si="248">SUM(U540:U543)</f>
        <v>6</v>
      </c>
      <c r="V539" s="103">
        <f t="shared" si="248"/>
        <v>31</v>
      </c>
      <c r="W539" s="385">
        <f t="shared" ref="W539" si="249">SUM(W540:W543)</f>
        <v>31</v>
      </c>
      <c r="X539" s="385">
        <f t="shared" si="248"/>
        <v>31</v>
      </c>
      <c r="Y539" s="568"/>
      <c r="Z539" s="565"/>
      <c r="AA539" s="565"/>
      <c r="AB539" s="565"/>
      <c r="AC539" s="565"/>
      <c r="AE539" s="296">
        <f t="shared" si="245"/>
        <v>9</v>
      </c>
    </row>
    <row r="540" spans="1:31" s="150" customFormat="1" ht="15" customHeight="1" x14ac:dyDescent="0.25">
      <c r="A540" s="247">
        <v>64</v>
      </c>
      <c r="B540" s="248"/>
      <c r="C540" s="248" t="s">
        <v>578</v>
      </c>
      <c r="D540" s="260" t="s">
        <v>579</v>
      </c>
      <c r="E540" s="260"/>
      <c r="F540" s="248" t="s">
        <v>985</v>
      </c>
      <c r="G540" s="248" t="s">
        <v>924</v>
      </c>
      <c r="H540" s="248" t="s">
        <v>947</v>
      </c>
      <c r="I540" s="248" t="s">
        <v>960</v>
      </c>
      <c r="J540" s="248" t="s">
        <v>964</v>
      </c>
      <c r="K540" s="248" t="s">
        <v>987</v>
      </c>
      <c r="L540" s="248" t="s">
        <v>988</v>
      </c>
      <c r="M540" s="248" t="s">
        <v>989</v>
      </c>
      <c r="N540" s="248" t="s">
        <v>990</v>
      </c>
      <c r="O540" s="248"/>
      <c r="P540" s="247"/>
      <c r="Q540" s="247"/>
      <c r="R540" s="247"/>
      <c r="S540" s="247"/>
      <c r="T540" s="205">
        <v>10</v>
      </c>
      <c r="U540" s="205"/>
      <c r="V540" s="205">
        <v>0</v>
      </c>
      <c r="W540" s="229">
        <v>0</v>
      </c>
      <c r="X540" s="229">
        <v>0</v>
      </c>
      <c r="Y540" s="569"/>
      <c r="Z540" s="567"/>
      <c r="AA540" s="567"/>
      <c r="AB540" s="567"/>
      <c r="AC540" s="567"/>
      <c r="AE540" s="286"/>
    </row>
    <row r="541" spans="1:31" s="150" customFormat="1" ht="15" customHeight="1" x14ac:dyDescent="0.25">
      <c r="A541" s="247">
        <v>64</v>
      </c>
      <c r="B541" s="248"/>
      <c r="C541" s="248" t="s">
        <v>578</v>
      </c>
      <c r="D541" s="260" t="s">
        <v>579</v>
      </c>
      <c r="E541" s="260"/>
      <c r="F541" s="248" t="s">
        <v>1031</v>
      </c>
      <c r="G541" s="248" t="s">
        <v>924</v>
      </c>
      <c r="H541" s="248" t="s">
        <v>956</v>
      </c>
      <c r="I541" s="248" t="s">
        <v>926</v>
      </c>
      <c r="J541" s="248" t="s">
        <v>927</v>
      </c>
      <c r="K541" s="248" t="s">
        <v>992</v>
      </c>
      <c r="L541" s="248" t="s">
        <v>956</v>
      </c>
      <c r="M541" s="248" t="s">
        <v>1032</v>
      </c>
      <c r="N541" s="248" t="s">
        <v>958</v>
      </c>
      <c r="O541" s="248"/>
      <c r="P541" s="247"/>
      <c r="Q541" s="247"/>
      <c r="R541" s="247"/>
      <c r="S541" s="247"/>
      <c r="T541" s="205">
        <v>9</v>
      </c>
      <c r="U541" s="205">
        <v>2</v>
      </c>
      <c r="V541" s="205">
        <v>9</v>
      </c>
      <c r="W541" s="229">
        <v>9</v>
      </c>
      <c r="X541" s="229">
        <v>9</v>
      </c>
      <c r="Y541" s="569"/>
      <c r="Z541" s="567"/>
      <c r="AA541" s="567"/>
      <c r="AB541" s="567"/>
      <c r="AC541" s="567"/>
      <c r="AE541" s="286"/>
    </row>
    <row r="542" spans="1:31" s="150" customFormat="1" ht="15" customHeight="1" x14ac:dyDescent="0.25">
      <c r="A542" s="247">
        <v>64</v>
      </c>
      <c r="B542" s="248"/>
      <c r="C542" s="248" t="s">
        <v>578</v>
      </c>
      <c r="D542" s="260" t="s">
        <v>579</v>
      </c>
      <c r="E542" s="258"/>
      <c r="F542" s="248" t="s">
        <v>1038</v>
      </c>
      <c r="G542" s="248" t="s">
        <v>924</v>
      </c>
      <c r="H542" s="248" t="s">
        <v>932</v>
      </c>
      <c r="I542" s="248" t="s">
        <v>926</v>
      </c>
      <c r="J542" s="248" t="s">
        <v>927</v>
      </c>
      <c r="K542" s="248" t="s">
        <v>992</v>
      </c>
      <c r="L542" s="248" t="s">
        <v>932</v>
      </c>
      <c r="M542" s="248" t="s">
        <v>1039</v>
      </c>
      <c r="N542" s="248" t="s">
        <v>1040</v>
      </c>
      <c r="O542" s="248"/>
      <c r="P542" s="247"/>
      <c r="Q542" s="247"/>
      <c r="R542" s="247"/>
      <c r="S542" s="247"/>
      <c r="T542" s="205">
        <v>15</v>
      </c>
      <c r="U542" s="205">
        <v>4</v>
      </c>
      <c r="V542" s="205">
        <v>12</v>
      </c>
      <c r="W542" s="229">
        <v>12</v>
      </c>
      <c r="X542" s="229">
        <v>12</v>
      </c>
      <c r="Y542" s="569"/>
      <c r="Z542" s="567"/>
      <c r="AA542" s="567"/>
      <c r="AB542" s="567"/>
      <c r="AC542" s="567"/>
      <c r="AE542" s="286"/>
    </row>
    <row r="543" spans="1:31" s="150" customFormat="1" ht="15" customHeight="1" x14ac:dyDescent="0.25">
      <c r="A543" s="247">
        <v>64</v>
      </c>
      <c r="B543" s="248"/>
      <c r="C543" s="248" t="s">
        <v>578</v>
      </c>
      <c r="D543" s="260" t="s">
        <v>579</v>
      </c>
      <c r="E543" s="260"/>
      <c r="F543" s="248" t="s">
        <v>973</v>
      </c>
      <c r="G543" s="248" t="s">
        <v>924</v>
      </c>
      <c r="H543" s="248" t="s">
        <v>974</v>
      </c>
      <c r="I543" s="248" t="s">
        <v>926</v>
      </c>
      <c r="J543" s="248" t="s">
        <v>927</v>
      </c>
      <c r="K543" s="248" t="s">
        <v>975</v>
      </c>
      <c r="L543" s="248" t="s">
        <v>974</v>
      </c>
      <c r="M543" s="248" t="s">
        <v>976</v>
      </c>
      <c r="N543" s="248" t="s">
        <v>995</v>
      </c>
      <c r="O543" s="248"/>
      <c r="P543" s="247"/>
      <c r="Q543" s="247"/>
      <c r="R543" s="247"/>
      <c r="S543" s="247"/>
      <c r="T543" s="205">
        <v>10</v>
      </c>
      <c r="U543" s="205"/>
      <c r="V543" s="205">
        <v>10</v>
      </c>
      <c r="W543" s="229">
        <v>10</v>
      </c>
      <c r="X543" s="229">
        <v>10</v>
      </c>
      <c r="Y543" s="569"/>
      <c r="Z543" s="567"/>
      <c r="AA543" s="567"/>
      <c r="AB543" s="567"/>
      <c r="AC543" s="567"/>
      <c r="AE543" s="286"/>
    </row>
    <row r="544" spans="1:31" ht="15" customHeight="1" x14ac:dyDescent="0.25">
      <c r="A544" s="244">
        <v>64</v>
      </c>
      <c r="B544" s="220"/>
      <c r="C544" s="243" t="s">
        <v>580</v>
      </c>
      <c r="D544" s="14" t="s">
        <v>581</v>
      </c>
      <c r="E544" s="237"/>
      <c r="F544" s="237"/>
      <c r="G544" s="237"/>
      <c r="H544" s="237"/>
      <c r="I544" s="237"/>
      <c r="J544" s="237"/>
      <c r="K544" s="237"/>
      <c r="L544" s="237"/>
      <c r="M544" s="237"/>
      <c r="N544" s="237"/>
      <c r="O544" s="24"/>
      <c r="P544" s="103">
        <v>0</v>
      </c>
      <c r="Q544" s="103">
        <v>0</v>
      </c>
      <c r="R544" s="105">
        <v>0</v>
      </c>
      <c r="S544" s="103">
        <v>0</v>
      </c>
      <c r="T544" s="103"/>
      <c r="U544" s="103"/>
      <c r="V544" s="103"/>
      <c r="W544" s="385"/>
      <c r="X544" s="385"/>
      <c r="Y544" s="568"/>
      <c r="Z544" s="565"/>
      <c r="AA544" s="565"/>
      <c r="AB544" s="565"/>
      <c r="AC544" s="565"/>
      <c r="AE544" s="293">
        <f t="shared" si="245"/>
        <v>0</v>
      </c>
    </row>
    <row r="545" spans="1:31" ht="15" customHeight="1" x14ac:dyDescent="0.25">
      <c r="A545" s="244">
        <v>64</v>
      </c>
      <c r="B545" s="220"/>
      <c r="C545" s="243" t="s">
        <v>582</v>
      </c>
      <c r="D545" s="14" t="s">
        <v>583</v>
      </c>
      <c r="E545" s="243"/>
      <c r="F545" s="243"/>
      <c r="G545" s="243"/>
      <c r="H545" s="243"/>
      <c r="I545" s="243"/>
      <c r="J545" s="243"/>
      <c r="K545" s="243"/>
      <c r="L545" s="243"/>
      <c r="M545" s="243"/>
      <c r="N545" s="243"/>
      <c r="O545" s="2"/>
      <c r="P545" s="105">
        <v>3</v>
      </c>
      <c r="Q545" s="105">
        <v>3</v>
      </c>
      <c r="R545" s="105">
        <v>0</v>
      </c>
      <c r="S545" s="105">
        <v>0</v>
      </c>
      <c r="T545" s="105"/>
      <c r="U545" s="105"/>
      <c r="V545" s="105"/>
      <c r="W545" s="111"/>
      <c r="X545" s="111"/>
      <c r="Y545" s="564"/>
      <c r="Z545" s="565"/>
      <c r="AA545" s="565"/>
      <c r="AB545" s="565"/>
      <c r="AC545" s="565"/>
      <c r="AE545" s="293">
        <f t="shared" si="245"/>
        <v>0</v>
      </c>
    </row>
    <row r="546" spans="1:31" ht="15" customHeight="1" x14ac:dyDescent="0.25">
      <c r="A546" s="244">
        <v>64</v>
      </c>
      <c r="B546" s="220"/>
      <c r="C546" s="243" t="s">
        <v>584</v>
      </c>
      <c r="D546" s="14" t="s">
        <v>585</v>
      </c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3"/>
      <c r="P546" s="105">
        <v>32</v>
      </c>
      <c r="Q546" s="105">
        <v>60</v>
      </c>
      <c r="R546" s="105">
        <v>3</v>
      </c>
      <c r="S546" s="105">
        <v>45</v>
      </c>
      <c r="T546" s="105">
        <f>SUM(T547:T553)</f>
        <v>104</v>
      </c>
      <c r="U546" s="105">
        <f t="shared" ref="U546:X546" si="250">SUM(U547:U553)</f>
        <v>6</v>
      </c>
      <c r="V546" s="105">
        <f t="shared" si="250"/>
        <v>84</v>
      </c>
      <c r="W546" s="111">
        <f t="shared" ref="W546" si="251">SUM(W547:W553)</f>
        <v>80</v>
      </c>
      <c r="X546" s="111">
        <f t="shared" si="250"/>
        <v>80</v>
      </c>
      <c r="Y546" s="564"/>
      <c r="Z546" s="565"/>
      <c r="AA546" s="565"/>
      <c r="AB546" s="565"/>
      <c r="AC546" s="565"/>
      <c r="AE546" s="296">
        <f t="shared" si="245"/>
        <v>39</v>
      </c>
    </row>
    <row r="547" spans="1:31" s="150" customFormat="1" ht="15" customHeight="1" x14ac:dyDescent="0.25">
      <c r="A547" s="247">
        <v>64</v>
      </c>
      <c r="B547" s="248"/>
      <c r="C547" s="248" t="s">
        <v>584</v>
      </c>
      <c r="D547" s="260" t="s">
        <v>585</v>
      </c>
      <c r="E547" s="250"/>
      <c r="F547" s="248" t="s">
        <v>978</v>
      </c>
      <c r="G547" s="248" t="s">
        <v>924</v>
      </c>
      <c r="H547" s="248" t="s">
        <v>937</v>
      </c>
      <c r="I547" s="248" t="s">
        <v>926</v>
      </c>
      <c r="J547" s="248" t="s">
        <v>964</v>
      </c>
      <c r="K547" s="248" t="s">
        <v>979</v>
      </c>
      <c r="L547" s="248" t="s">
        <v>937</v>
      </c>
      <c r="M547" s="248" t="s">
        <v>980</v>
      </c>
      <c r="N547" s="248" t="s">
        <v>940</v>
      </c>
      <c r="O547" s="248"/>
      <c r="P547" s="247"/>
      <c r="Q547" s="247"/>
      <c r="R547" s="247"/>
      <c r="S547" s="247"/>
      <c r="T547" s="216">
        <v>12</v>
      </c>
      <c r="U547" s="216"/>
      <c r="V547" s="216">
        <v>15</v>
      </c>
      <c r="W547" s="226">
        <v>12</v>
      </c>
      <c r="X547" s="226">
        <v>12</v>
      </c>
      <c r="Y547" s="566"/>
      <c r="Z547" s="567"/>
      <c r="AA547" s="567"/>
      <c r="AB547" s="567"/>
      <c r="AC547" s="567"/>
      <c r="AE547" s="286"/>
    </row>
    <row r="548" spans="1:31" s="150" customFormat="1" ht="15" customHeight="1" x14ac:dyDescent="0.25">
      <c r="A548" s="247">
        <v>64</v>
      </c>
      <c r="B548" s="248"/>
      <c r="C548" s="248" t="s">
        <v>584</v>
      </c>
      <c r="D548" s="260" t="s">
        <v>585</v>
      </c>
      <c r="E548" s="250"/>
      <c r="F548" s="248" t="s">
        <v>981</v>
      </c>
      <c r="G548" s="248" t="s">
        <v>924</v>
      </c>
      <c r="H548" s="248" t="s">
        <v>937</v>
      </c>
      <c r="I548" s="248" t="s">
        <v>960</v>
      </c>
      <c r="J548" s="248" t="s">
        <v>964</v>
      </c>
      <c r="K548" s="248" t="s">
        <v>982</v>
      </c>
      <c r="L548" s="248" t="s">
        <v>937</v>
      </c>
      <c r="M548" s="248" t="s">
        <v>983</v>
      </c>
      <c r="N548" s="248" t="s">
        <v>940</v>
      </c>
      <c r="O548" s="248"/>
      <c r="P548" s="247"/>
      <c r="Q548" s="247"/>
      <c r="R548" s="247"/>
      <c r="S548" s="247"/>
      <c r="T548" s="216">
        <v>15</v>
      </c>
      <c r="U548" s="216"/>
      <c r="V548" s="216">
        <v>10</v>
      </c>
      <c r="W548" s="226">
        <v>10</v>
      </c>
      <c r="X548" s="226">
        <v>10</v>
      </c>
      <c r="Y548" s="566"/>
      <c r="Z548" s="567"/>
      <c r="AA548" s="567"/>
      <c r="AB548" s="567"/>
      <c r="AC548" s="567"/>
      <c r="AE548" s="286"/>
    </row>
    <row r="549" spans="1:31" s="150" customFormat="1" ht="15" customHeight="1" x14ac:dyDescent="0.25">
      <c r="A549" s="247">
        <v>64</v>
      </c>
      <c r="B549" s="248"/>
      <c r="C549" s="248" t="s">
        <v>584</v>
      </c>
      <c r="D549" s="260" t="s">
        <v>585</v>
      </c>
      <c r="E549" s="250"/>
      <c r="F549" s="248" t="s">
        <v>991</v>
      </c>
      <c r="G549" s="248" t="s">
        <v>924</v>
      </c>
      <c r="H549" s="248" t="s">
        <v>947</v>
      </c>
      <c r="I549" s="248" t="s">
        <v>926</v>
      </c>
      <c r="J549" s="248" t="s">
        <v>927</v>
      </c>
      <c r="K549" s="248" t="s">
        <v>992</v>
      </c>
      <c r="L549" s="248" t="s">
        <v>947</v>
      </c>
      <c r="M549" s="248" t="s">
        <v>993</v>
      </c>
      <c r="N549" s="248" t="s">
        <v>994</v>
      </c>
      <c r="O549" s="248"/>
      <c r="P549" s="247"/>
      <c r="Q549" s="247"/>
      <c r="R549" s="247"/>
      <c r="S549" s="247"/>
      <c r="T549" s="216">
        <v>17</v>
      </c>
      <c r="U549" s="216">
        <v>2</v>
      </c>
      <c r="V549" s="298">
        <v>17</v>
      </c>
      <c r="W549" s="226">
        <v>17</v>
      </c>
      <c r="X549" s="226">
        <v>17</v>
      </c>
      <c r="Y549" s="566"/>
      <c r="Z549" s="567"/>
      <c r="AA549" s="567"/>
      <c r="AB549" s="567"/>
      <c r="AC549" s="567"/>
      <c r="AE549" s="286"/>
    </row>
    <row r="550" spans="1:31" s="150" customFormat="1" ht="15" customHeight="1" x14ac:dyDescent="0.25">
      <c r="A550" s="247">
        <v>64</v>
      </c>
      <c r="B550" s="248"/>
      <c r="C550" s="248" t="s">
        <v>584</v>
      </c>
      <c r="D550" s="260" t="s">
        <v>585</v>
      </c>
      <c r="E550" s="250"/>
      <c r="F550" s="248" t="s">
        <v>985</v>
      </c>
      <c r="G550" s="248" t="s">
        <v>924</v>
      </c>
      <c r="H550" s="248" t="s">
        <v>947</v>
      </c>
      <c r="I550" s="248" t="s">
        <v>960</v>
      </c>
      <c r="J550" s="248" t="s">
        <v>964</v>
      </c>
      <c r="K550" s="248" t="s">
        <v>987</v>
      </c>
      <c r="L550" s="248" t="s">
        <v>988</v>
      </c>
      <c r="M550" s="248" t="s">
        <v>989</v>
      </c>
      <c r="N550" s="248" t="s">
        <v>990</v>
      </c>
      <c r="O550" s="248"/>
      <c r="P550" s="247"/>
      <c r="Q550" s="247"/>
      <c r="R550" s="247"/>
      <c r="S550" s="247"/>
      <c r="T550" s="216">
        <v>15</v>
      </c>
      <c r="U550" s="216"/>
      <c r="V550" s="216">
        <v>9</v>
      </c>
      <c r="W550" s="226">
        <v>9</v>
      </c>
      <c r="X550" s="226">
        <v>9</v>
      </c>
      <c r="Y550" s="566"/>
      <c r="Z550" s="567"/>
      <c r="AA550" s="567"/>
      <c r="AB550" s="567"/>
      <c r="AC550" s="567"/>
      <c r="AE550" s="286"/>
    </row>
    <row r="551" spans="1:31" s="150" customFormat="1" ht="15" customHeight="1" x14ac:dyDescent="0.25">
      <c r="A551" s="247">
        <v>64</v>
      </c>
      <c r="B551" s="248"/>
      <c r="C551" s="248" t="s">
        <v>584</v>
      </c>
      <c r="D551" s="260" t="s">
        <v>585</v>
      </c>
      <c r="E551" s="250"/>
      <c r="F551" s="248" t="s">
        <v>973</v>
      </c>
      <c r="G551" s="248" t="s">
        <v>924</v>
      </c>
      <c r="H551" s="248" t="s">
        <v>974</v>
      </c>
      <c r="I551" s="248" t="s">
        <v>926</v>
      </c>
      <c r="J551" s="248" t="s">
        <v>927</v>
      </c>
      <c r="K551" s="248" t="s">
        <v>975</v>
      </c>
      <c r="L551" s="248" t="s">
        <v>974</v>
      </c>
      <c r="M551" s="248" t="s">
        <v>976</v>
      </c>
      <c r="N551" s="248" t="s">
        <v>995</v>
      </c>
      <c r="O551" s="248"/>
      <c r="P551" s="247"/>
      <c r="Q551" s="247"/>
      <c r="R551" s="247"/>
      <c r="S551" s="247"/>
      <c r="T551" s="216">
        <v>10</v>
      </c>
      <c r="U551" s="216"/>
      <c r="V551" s="216">
        <v>9</v>
      </c>
      <c r="W551" s="226">
        <v>9</v>
      </c>
      <c r="X551" s="226">
        <v>9</v>
      </c>
      <c r="Y551" s="566"/>
      <c r="Z551" s="567"/>
      <c r="AA551" s="567"/>
      <c r="AB551" s="567"/>
      <c r="AC551" s="567"/>
      <c r="AE551" s="286"/>
    </row>
    <row r="552" spans="1:31" s="150" customFormat="1" ht="15" customHeight="1" x14ac:dyDescent="0.25">
      <c r="A552" s="247">
        <v>64</v>
      </c>
      <c r="B552" s="248"/>
      <c r="C552" s="248" t="s">
        <v>584</v>
      </c>
      <c r="D552" s="260" t="s">
        <v>585</v>
      </c>
      <c r="E552" s="250"/>
      <c r="F552" s="248" t="s">
        <v>1116</v>
      </c>
      <c r="G552" s="248" t="s">
        <v>924</v>
      </c>
      <c r="H552" s="248" t="s">
        <v>932</v>
      </c>
      <c r="I552" s="248" t="s">
        <v>960</v>
      </c>
      <c r="J552" s="248" t="s">
        <v>927</v>
      </c>
      <c r="K552" s="248" t="s">
        <v>1117</v>
      </c>
      <c r="L552" s="248" t="s">
        <v>932</v>
      </c>
      <c r="M552" s="248" t="s">
        <v>1118</v>
      </c>
      <c r="N552" s="248" t="s">
        <v>1119</v>
      </c>
      <c r="O552" s="248"/>
      <c r="P552" s="247"/>
      <c r="Q552" s="247"/>
      <c r="R552" s="247"/>
      <c r="S552" s="247"/>
      <c r="T552" s="216">
        <v>20</v>
      </c>
      <c r="U552" s="216"/>
      <c r="V552" s="216">
        <v>9</v>
      </c>
      <c r="W552" s="226">
        <v>9</v>
      </c>
      <c r="X552" s="226">
        <v>9</v>
      </c>
      <c r="Y552" s="566"/>
      <c r="Z552" s="567"/>
      <c r="AA552" s="567"/>
      <c r="AB552" s="567"/>
      <c r="AC552" s="567"/>
      <c r="AE552" s="286"/>
    </row>
    <row r="553" spans="1:31" s="150" customFormat="1" ht="15" customHeight="1" x14ac:dyDescent="0.25">
      <c r="A553" s="247">
        <v>64</v>
      </c>
      <c r="B553" s="248"/>
      <c r="C553" s="248" t="s">
        <v>584</v>
      </c>
      <c r="D553" s="260" t="s">
        <v>585</v>
      </c>
      <c r="E553" s="250"/>
      <c r="F553" s="248" t="s">
        <v>1038</v>
      </c>
      <c r="G553" s="248" t="s">
        <v>924</v>
      </c>
      <c r="H553" s="248" t="s">
        <v>932</v>
      </c>
      <c r="I553" s="248" t="s">
        <v>926</v>
      </c>
      <c r="J553" s="248" t="s">
        <v>927</v>
      </c>
      <c r="K553" s="248" t="s">
        <v>992</v>
      </c>
      <c r="L553" s="248" t="s">
        <v>932</v>
      </c>
      <c r="M553" s="248" t="s">
        <v>1039</v>
      </c>
      <c r="N553" s="248" t="s">
        <v>1040</v>
      </c>
      <c r="O553" s="248"/>
      <c r="P553" s="247"/>
      <c r="Q553" s="247"/>
      <c r="R553" s="247"/>
      <c r="S553" s="247"/>
      <c r="T553" s="216">
        <v>15</v>
      </c>
      <c r="U553" s="216">
        <v>4</v>
      </c>
      <c r="V553" s="216">
        <v>15</v>
      </c>
      <c r="W553" s="226">
        <v>14</v>
      </c>
      <c r="X553" s="226">
        <v>14</v>
      </c>
      <c r="Y553" s="566"/>
      <c r="Z553" s="567"/>
      <c r="AA553" s="567"/>
      <c r="AB553" s="567"/>
      <c r="AC553" s="567"/>
      <c r="AE553" s="286"/>
    </row>
    <row r="554" spans="1:31" ht="15" customHeight="1" x14ac:dyDescent="0.25">
      <c r="A554" s="244">
        <v>64</v>
      </c>
      <c r="B554" s="220"/>
      <c r="C554" s="243" t="s">
        <v>586</v>
      </c>
      <c r="D554" s="14" t="s">
        <v>587</v>
      </c>
      <c r="E554" s="243"/>
      <c r="F554" s="243"/>
      <c r="G554" s="243"/>
      <c r="H554" s="243"/>
      <c r="I554" s="243"/>
      <c r="J554" s="243"/>
      <c r="K554" s="243"/>
      <c r="L554" s="243"/>
      <c r="M554" s="243"/>
      <c r="N554" s="243"/>
      <c r="O554" s="2"/>
      <c r="P554" s="105">
        <v>99</v>
      </c>
      <c r="Q554" s="105">
        <v>120</v>
      </c>
      <c r="R554" s="105">
        <v>0</v>
      </c>
      <c r="S554" s="105">
        <v>0</v>
      </c>
      <c r="T554" s="105"/>
      <c r="U554" s="105"/>
      <c r="V554" s="105"/>
      <c r="W554" s="111"/>
      <c r="X554" s="111"/>
      <c r="Y554" s="564"/>
      <c r="Z554" s="565"/>
      <c r="AA554" s="565"/>
      <c r="AB554" s="565"/>
      <c r="AC554" s="565"/>
      <c r="AE554" s="293">
        <f t="shared" si="245"/>
        <v>0</v>
      </c>
    </row>
    <row r="555" spans="1:31" ht="15" customHeight="1" x14ac:dyDescent="0.25">
      <c r="A555" s="3">
        <v>64</v>
      </c>
      <c r="B555" s="220"/>
      <c r="C555" s="144" t="s">
        <v>818</v>
      </c>
      <c r="D555" s="14" t="s">
        <v>819</v>
      </c>
      <c r="E555" s="242"/>
      <c r="F555" s="242"/>
      <c r="G555" s="242"/>
      <c r="H555" s="242"/>
      <c r="I555" s="242"/>
      <c r="J555" s="242"/>
      <c r="K555" s="242"/>
      <c r="L555" s="242"/>
      <c r="M555" s="242"/>
      <c r="N555" s="242"/>
      <c r="O555" s="18"/>
      <c r="P555" s="105">
        <v>5</v>
      </c>
      <c r="Q555" s="105">
        <v>12</v>
      </c>
      <c r="R555" s="105">
        <v>0</v>
      </c>
      <c r="S555" s="105">
        <v>9</v>
      </c>
      <c r="T555" s="105">
        <f>SUM(T556)</f>
        <v>9</v>
      </c>
      <c r="U555" s="105">
        <f t="shared" ref="U555:X555" si="252">SUM(U556)</f>
        <v>0</v>
      </c>
      <c r="V555" s="105">
        <f t="shared" si="252"/>
        <v>9</v>
      </c>
      <c r="W555" s="111">
        <f t="shared" si="252"/>
        <v>9</v>
      </c>
      <c r="X555" s="111">
        <f t="shared" si="252"/>
        <v>9</v>
      </c>
      <c r="Y555" s="564"/>
      <c r="Z555" s="565"/>
      <c r="AA555" s="565"/>
      <c r="AB555" s="565"/>
      <c r="AC555" s="565"/>
      <c r="AE555" s="293">
        <f t="shared" si="245"/>
        <v>0</v>
      </c>
    </row>
    <row r="556" spans="1:31" s="150" customFormat="1" ht="15" customHeight="1" x14ac:dyDescent="0.25">
      <c r="A556" s="247">
        <v>64</v>
      </c>
      <c r="B556" s="261" t="s">
        <v>1204</v>
      </c>
      <c r="C556" s="248" t="s">
        <v>818</v>
      </c>
      <c r="D556" s="260" t="s">
        <v>819</v>
      </c>
      <c r="E556" s="263"/>
      <c r="F556" s="248" t="s">
        <v>1031</v>
      </c>
      <c r="G556" s="248" t="s">
        <v>924</v>
      </c>
      <c r="H556" s="248" t="s">
        <v>956</v>
      </c>
      <c r="I556" s="248" t="s">
        <v>926</v>
      </c>
      <c r="J556" s="248" t="s">
        <v>927</v>
      </c>
      <c r="K556" s="248" t="s">
        <v>992</v>
      </c>
      <c r="L556" s="248" t="s">
        <v>956</v>
      </c>
      <c r="M556" s="248" t="s">
        <v>1032</v>
      </c>
      <c r="N556" s="248" t="s">
        <v>958</v>
      </c>
      <c r="O556" s="248"/>
      <c r="P556" s="247"/>
      <c r="Q556" s="247"/>
      <c r="R556" s="247"/>
      <c r="S556" s="247"/>
      <c r="T556" s="216">
        <v>9</v>
      </c>
      <c r="U556" s="216"/>
      <c r="V556" s="216">
        <v>9</v>
      </c>
      <c r="W556" s="226">
        <v>9</v>
      </c>
      <c r="X556" s="226">
        <v>9</v>
      </c>
      <c r="Y556" s="566"/>
      <c r="Z556" s="567"/>
      <c r="AA556" s="567"/>
      <c r="AB556" s="567"/>
      <c r="AC556" s="567"/>
      <c r="AE556" s="286"/>
    </row>
    <row r="557" spans="1:31" ht="15" customHeight="1" x14ac:dyDescent="0.25">
      <c r="A557" s="244">
        <v>64</v>
      </c>
      <c r="B557" s="220"/>
      <c r="C557" s="243" t="s">
        <v>588</v>
      </c>
      <c r="D557" s="14" t="s">
        <v>589</v>
      </c>
      <c r="E557" s="237"/>
      <c r="F557" s="237"/>
      <c r="G557" s="237"/>
      <c r="H557" s="237"/>
      <c r="I557" s="237"/>
      <c r="J557" s="237"/>
      <c r="K557" s="237"/>
      <c r="L557" s="237"/>
      <c r="M557" s="237"/>
      <c r="N557" s="237"/>
      <c r="O557" s="24"/>
      <c r="P557" s="103">
        <v>0</v>
      </c>
      <c r="Q557" s="103">
        <v>12</v>
      </c>
      <c r="R557" s="103">
        <v>12</v>
      </c>
      <c r="S557" s="103">
        <v>0</v>
      </c>
      <c r="T557" s="103">
        <f>SUM(T558)</f>
        <v>12</v>
      </c>
      <c r="U557" s="103">
        <f t="shared" ref="U557:X557" si="253">SUM(U558)</f>
        <v>0</v>
      </c>
      <c r="V557" s="103">
        <f t="shared" si="253"/>
        <v>0</v>
      </c>
      <c r="W557" s="385">
        <f t="shared" si="253"/>
        <v>9</v>
      </c>
      <c r="X557" s="385">
        <f t="shared" si="253"/>
        <v>9</v>
      </c>
      <c r="Y557" s="568"/>
      <c r="Z557" s="565"/>
      <c r="AA557" s="565"/>
      <c r="AB557" s="565"/>
      <c r="AC557" s="565"/>
      <c r="AE557" s="293">
        <f t="shared" si="245"/>
        <v>0</v>
      </c>
    </row>
    <row r="558" spans="1:31" s="150" customFormat="1" ht="15" customHeight="1" x14ac:dyDescent="0.25">
      <c r="A558" s="247">
        <v>64</v>
      </c>
      <c r="B558" s="248"/>
      <c r="C558" s="248" t="s">
        <v>588</v>
      </c>
      <c r="D558" s="260" t="s">
        <v>589</v>
      </c>
      <c r="E558" s="260"/>
      <c r="F558" s="261" t="s">
        <v>1028</v>
      </c>
      <c r="G558" s="248" t="s">
        <v>924</v>
      </c>
      <c r="H558" s="248" t="s">
        <v>937</v>
      </c>
      <c r="I558" s="248" t="s">
        <v>926</v>
      </c>
      <c r="J558" s="248" t="s">
        <v>927</v>
      </c>
      <c r="K558" s="248" t="s">
        <v>1029</v>
      </c>
      <c r="L558" s="248" t="s">
        <v>937</v>
      </c>
      <c r="M558" s="248" t="s">
        <v>1030</v>
      </c>
      <c r="N558" s="248" t="s">
        <v>940</v>
      </c>
      <c r="O558" s="248"/>
      <c r="P558" s="247"/>
      <c r="Q558" s="247"/>
      <c r="R558" s="247"/>
      <c r="S558" s="247"/>
      <c r="T558" s="205">
        <v>12</v>
      </c>
      <c r="U558" s="205"/>
      <c r="V558" s="205">
        <v>0</v>
      </c>
      <c r="W558" s="229">
        <v>9</v>
      </c>
      <c r="X558" s="229">
        <v>9</v>
      </c>
      <c r="Y558" s="569"/>
      <c r="Z558" s="567"/>
      <c r="AA558" s="567"/>
      <c r="AB558" s="567"/>
      <c r="AC558" s="567"/>
      <c r="AE558" s="286"/>
    </row>
    <row r="559" spans="1:31" ht="15" customHeight="1" x14ac:dyDescent="0.25">
      <c r="A559" s="3">
        <v>64</v>
      </c>
      <c r="B559" s="220"/>
      <c r="C559" s="144" t="s">
        <v>590</v>
      </c>
      <c r="D559" s="14" t="s">
        <v>591</v>
      </c>
      <c r="E559" s="242"/>
      <c r="F559" s="242"/>
      <c r="G559" s="242"/>
      <c r="H559" s="242"/>
      <c r="I559" s="242"/>
      <c r="J559" s="242"/>
      <c r="K559" s="242"/>
      <c r="L559" s="242"/>
      <c r="M559" s="242"/>
      <c r="N559" s="242"/>
      <c r="O559" s="18"/>
      <c r="P559" s="105">
        <v>0</v>
      </c>
      <c r="Q559" s="105">
        <v>30</v>
      </c>
      <c r="R559" s="105">
        <v>0</v>
      </c>
      <c r="S559" s="105">
        <v>0</v>
      </c>
      <c r="T559" s="105"/>
      <c r="U559" s="105"/>
      <c r="V559" s="105"/>
      <c r="W559" s="111"/>
      <c r="X559" s="111"/>
      <c r="Y559" s="564"/>
      <c r="Z559" s="565"/>
      <c r="AA559" s="565"/>
      <c r="AB559" s="565"/>
      <c r="AC559" s="565"/>
      <c r="AE559" s="293">
        <f t="shared" si="245"/>
        <v>0</v>
      </c>
    </row>
    <row r="560" spans="1:31" ht="15" customHeight="1" x14ac:dyDescent="0.25">
      <c r="A560" s="244">
        <v>64</v>
      </c>
      <c r="B560" s="220"/>
      <c r="C560" s="243" t="s">
        <v>592</v>
      </c>
      <c r="D560" s="14" t="s">
        <v>593</v>
      </c>
      <c r="E560" s="220"/>
      <c r="F560" s="220"/>
      <c r="G560" s="220"/>
      <c r="H560" s="220"/>
      <c r="I560" s="220"/>
      <c r="J560" s="220"/>
      <c r="K560" s="220"/>
      <c r="L560" s="220"/>
      <c r="M560" s="220"/>
      <c r="N560" s="220"/>
      <c r="O560" s="14"/>
      <c r="P560" s="105">
        <v>10</v>
      </c>
      <c r="Q560" s="105">
        <v>10</v>
      </c>
      <c r="R560" s="105">
        <v>7</v>
      </c>
      <c r="S560" s="105">
        <v>7</v>
      </c>
      <c r="T560" s="105">
        <f>SUM(T561)</f>
        <v>10</v>
      </c>
      <c r="U560" s="105">
        <f t="shared" ref="U560:X560" si="254">SUM(U561)</f>
        <v>0</v>
      </c>
      <c r="V560" s="105">
        <f t="shared" si="254"/>
        <v>9</v>
      </c>
      <c r="W560" s="111">
        <f t="shared" si="254"/>
        <v>9</v>
      </c>
      <c r="X560" s="111">
        <f t="shared" si="254"/>
        <v>9</v>
      </c>
      <c r="Y560" s="564"/>
      <c r="Z560" s="565"/>
      <c r="AA560" s="565"/>
      <c r="AB560" s="565"/>
      <c r="AC560" s="565"/>
      <c r="AE560" s="296">
        <f t="shared" si="245"/>
        <v>2</v>
      </c>
    </row>
    <row r="561" spans="1:31" s="150" customFormat="1" ht="15" customHeight="1" x14ac:dyDescent="0.25">
      <c r="A561" s="247">
        <v>64</v>
      </c>
      <c r="B561" s="248"/>
      <c r="C561" s="248" t="s">
        <v>592</v>
      </c>
      <c r="D561" s="260" t="s">
        <v>1128</v>
      </c>
      <c r="E561" s="267"/>
      <c r="F561" s="248" t="s">
        <v>985</v>
      </c>
      <c r="G561" s="248" t="s">
        <v>924</v>
      </c>
      <c r="H561" s="248" t="s">
        <v>947</v>
      </c>
      <c r="I561" s="248" t="s">
        <v>960</v>
      </c>
      <c r="J561" s="248" t="s">
        <v>986</v>
      </c>
      <c r="K561" s="248" t="s">
        <v>987</v>
      </c>
      <c r="L561" s="248" t="s">
        <v>988</v>
      </c>
      <c r="M561" s="248" t="s">
        <v>989</v>
      </c>
      <c r="N561" s="248" t="s">
        <v>990</v>
      </c>
      <c r="O561" s="248"/>
      <c r="P561" s="247"/>
      <c r="Q561" s="247"/>
      <c r="R561" s="247"/>
      <c r="S561" s="247"/>
      <c r="T561" s="216">
        <v>10</v>
      </c>
      <c r="U561" s="216"/>
      <c r="V561" s="216">
        <v>9</v>
      </c>
      <c r="W561" s="226">
        <v>9</v>
      </c>
      <c r="X561" s="226">
        <v>9</v>
      </c>
      <c r="Y561" s="566"/>
      <c r="Z561" s="567"/>
      <c r="AA561" s="567"/>
      <c r="AB561" s="567"/>
      <c r="AC561" s="567"/>
      <c r="AE561" s="286"/>
    </row>
    <row r="562" spans="1:31" ht="15" customHeight="1" x14ac:dyDescent="0.25">
      <c r="A562" s="221">
        <v>68</v>
      </c>
      <c r="B562" s="219" t="s">
        <v>594</v>
      </c>
      <c r="C562" s="218"/>
      <c r="D562" s="11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4"/>
      <c r="P562" s="104">
        <f>P563</f>
        <v>0</v>
      </c>
      <c r="Q562" s="104">
        <f t="shared" ref="Q562:Y562" si="255">Q563</f>
        <v>0</v>
      </c>
      <c r="R562" s="104">
        <f t="shared" si="255"/>
        <v>0</v>
      </c>
      <c r="S562" s="104">
        <f t="shared" si="255"/>
        <v>0</v>
      </c>
      <c r="T562" s="104">
        <f t="shared" si="255"/>
        <v>0</v>
      </c>
      <c r="U562" s="104">
        <f t="shared" si="255"/>
        <v>0</v>
      </c>
      <c r="V562" s="104">
        <f t="shared" si="255"/>
        <v>0</v>
      </c>
      <c r="W562" s="384">
        <f t="shared" si="255"/>
        <v>0</v>
      </c>
      <c r="X562" s="384">
        <f t="shared" si="255"/>
        <v>0</v>
      </c>
      <c r="Y562" s="562">
        <f t="shared" si="255"/>
        <v>0</v>
      </c>
      <c r="Z562" s="563"/>
      <c r="AA562" s="563"/>
      <c r="AB562" s="563"/>
      <c r="AC562" s="563"/>
      <c r="AE562" s="292">
        <f t="shared" si="245"/>
        <v>0</v>
      </c>
    </row>
    <row r="563" spans="1:31" ht="15" customHeight="1" x14ac:dyDescent="0.25">
      <c r="A563" s="244">
        <v>68</v>
      </c>
      <c r="B563" s="242"/>
      <c r="C563" s="25" t="s">
        <v>595</v>
      </c>
      <c r="D563" s="26" t="s">
        <v>854</v>
      </c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6"/>
      <c r="P563" s="105">
        <v>0</v>
      </c>
      <c r="Q563" s="105">
        <v>0</v>
      </c>
      <c r="R563" s="105">
        <v>0</v>
      </c>
      <c r="S563" s="105">
        <v>0</v>
      </c>
      <c r="T563" s="105"/>
      <c r="U563" s="105"/>
      <c r="V563" s="105"/>
      <c r="W563" s="111"/>
      <c r="X563" s="111"/>
      <c r="Y563" s="564"/>
      <c r="Z563" s="565"/>
      <c r="AA563" s="565"/>
      <c r="AB563" s="565"/>
      <c r="AC563" s="565"/>
      <c r="AE563" s="293">
        <f t="shared" si="245"/>
        <v>0</v>
      </c>
    </row>
    <row r="564" spans="1:31" ht="15" customHeight="1" x14ac:dyDescent="0.25">
      <c r="A564" s="221">
        <v>72</v>
      </c>
      <c r="B564" s="219" t="s">
        <v>596</v>
      </c>
      <c r="C564" s="218"/>
      <c r="D564" s="11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6"/>
      <c r="P564" s="104">
        <f>P565+P566+P567</f>
        <v>25</v>
      </c>
      <c r="Q564" s="104">
        <f t="shared" ref="Q564:Y564" si="256">Q565+Q566+Q567</f>
        <v>25</v>
      </c>
      <c r="R564" s="104">
        <f t="shared" si="256"/>
        <v>0</v>
      </c>
      <c r="S564" s="104">
        <f t="shared" si="256"/>
        <v>25</v>
      </c>
      <c r="T564" s="104">
        <f>SUM(T565:T567)</f>
        <v>65</v>
      </c>
      <c r="U564" s="104">
        <f t="shared" ref="U564:X564" si="257">SUM(U565:U567)</f>
        <v>0</v>
      </c>
      <c r="V564" s="104">
        <f t="shared" si="257"/>
        <v>38</v>
      </c>
      <c r="W564" s="384">
        <f t="shared" ref="W564" si="258">SUM(W565:W567)</f>
        <v>31</v>
      </c>
      <c r="X564" s="384">
        <f t="shared" si="257"/>
        <v>31</v>
      </c>
      <c r="Y564" s="562">
        <f t="shared" si="256"/>
        <v>0</v>
      </c>
      <c r="Z564" s="563"/>
      <c r="AA564" s="563"/>
      <c r="AB564" s="563"/>
      <c r="AC564" s="563"/>
      <c r="AE564" s="295">
        <f t="shared" si="245"/>
        <v>13</v>
      </c>
    </row>
    <row r="565" spans="1:31" ht="15" customHeight="1" x14ac:dyDescent="0.25">
      <c r="A565" s="244">
        <v>72</v>
      </c>
      <c r="B565" s="173"/>
      <c r="C565" s="243" t="s">
        <v>597</v>
      </c>
      <c r="D565" s="14" t="s">
        <v>598</v>
      </c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4"/>
      <c r="P565" s="105">
        <v>0</v>
      </c>
      <c r="Q565" s="105">
        <v>0</v>
      </c>
      <c r="R565" s="105">
        <v>0</v>
      </c>
      <c r="S565" s="105">
        <v>0</v>
      </c>
      <c r="T565" s="105"/>
      <c r="U565" s="105"/>
      <c r="V565" s="105"/>
      <c r="W565" s="111"/>
      <c r="X565" s="111"/>
      <c r="Y565" s="564"/>
      <c r="Z565" s="565"/>
      <c r="AA565" s="565"/>
      <c r="AB565" s="565"/>
      <c r="AC565" s="565"/>
      <c r="AE565" s="293">
        <f t="shared" si="245"/>
        <v>0</v>
      </c>
    </row>
    <row r="566" spans="1:31" ht="15" customHeight="1" x14ac:dyDescent="0.25">
      <c r="A566" s="3">
        <v>72</v>
      </c>
      <c r="B566" s="173"/>
      <c r="C566" s="144" t="s">
        <v>599</v>
      </c>
      <c r="D566" s="14" t="s">
        <v>600</v>
      </c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2"/>
      <c r="P566" s="105">
        <v>0</v>
      </c>
      <c r="Q566" s="105">
        <v>0</v>
      </c>
      <c r="R566" s="105">
        <v>0</v>
      </c>
      <c r="S566" s="105">
        <v>0</v>
      </c>
      <c r="T566" s="105"/>
      <c r="U566" s="105"/>
      <c r="V566" s="105"/>
      <c r="W566" s="111"/>
      <c r="X566" s="111"/>
      <c r="Y566" s="564"/>
      <c r="Z566" s="565"/>
      <c r="AA566" s="565"/>
      <c r="AB566" s="565"/>
      <c r="AC566" s="565"/>
      <c r="AE566" s="293">
        <f t="shared" si="245"/>
        <v>0</v>
      </c>
    </row>
    <row r="567" spans="1:31" ht="15" customHeight="1" x14ac:dyDescent="0.25">
      <c r="A567" s="244">
        <v>72</v>
      </c>
      <c r="B567" s="173"/>
      <c r="C567" s="243" t="s">
        <v>601</v>
      </c>
      <c r="D567" s="14" t="s">
        <v>602</v>
      </c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2"/>
      <c r="P567" s="105">
        <v>25</v>
      </c>
      <c r="Q567" s="105">
        <v>25</v>
      </c>
      <c r="R567" s="105">
        <v>0</v>
      </c>
      <c r="S567" s="105">
        <v>25</v>
      </c>
      <c r="T567" s="105">
        <f>SUM(T568:T569)</f>
        <v>65</v>
      </c>
      <c r="U567" s="105">
        <f t="shared" ref="U567:X567" si="259">SUM(U568:U569)</f>
        <v>0</v>
      </c>
      <c r="V567" s="105">
        <f t="shared" si="259"/>
        <v>38</v>
      </c>
      <c r="W567" s="111">
        <f t="shared" ref="W567" si="260">SUM(W568:W569)</f>
        <v>31</v>
      </c>
      <c r="X567" s="111">
        <f t="shared" si="259"/>
        <v>31</v>
      </c>
      <c r="Y567" s="564"/>
      <c r="Z567" s="565"/>
      <c r="AA567" s="565"/>
      <c r="AB567" s="565"/>
      <c r="AC567" s="565"/>
      <c r="AE567" s="296">
        <f t="shared" si="245"/>
        <v>13</v>
      </c>
    </row>
    <row r="568" spans="1:31" s="150" customFormat="1" ht="15" customHeight="1" x14ac:dyDescent="0.25">
      <c r="A568" s="247">
        <v>72</v>
      </c>
      <c r="B568" s="248"/>
      <c r="C568" s="248" t="s">
        <v>601</v>
      </c>
      <c r="D568" s="260" t="s">
        <v>1129</v>
      </c>
      <c r="E568" s="264"/>
      <c r="F568" s="248" t="s">
        <v>1122</v>
      </c>
      <c r="G568" s="248" t="s">
        <v>924</v>
      </c>
      <c r="H568" s="248" t="s">
        <v>974</v>
      </c>
      <c r="I568" s="248" t="s">
        <v>960</v>
      </c>
      <c r="J568" s="248" t="s">
        <v>927</v>
      </c>
      <c r="K568" s="248" t="s">
        <v>1123</v>
      </c>
      <c r="L568" s="248" t="s">
        <v>974</v>
      </c>
      <c r="M568" s="248" t="s">
        <v>1124</v>
      </c>
      <c r="N568" s="248" t="s">
        <v>995</v>
      </c>
      <c r="O568" s="248"/>
      <c r="P568" s="247"/>
      <c r="Q568" s="247"/>
      <c r="R568" s="247"/>
      <c r="S568" s="247"/>
      <c r="T568" s="216">
        <v>48</v>
      </c>
      <c r="U568" s="216"/>
      <c r="V568" s="216">
        <v>24</v>
      </c>
      <c r="W568" s="226">
        <v>17</v>
      </c>
      <c r="X568" s="226">
        <v>17</v>
      </c>
      <c r="Y568" s="566"/>
      <c r="Z568" s="567"/>
      <c r="AA568" s="567"/>
      <c r="AB568" s="567"/>
      <c r="AC568" s="567"/>
      <c r="AE568" s="286"/>
    </row>
    <row r="569" spans="1:31" s="150" customFormat="1" ht="15" customHeight="1" x14ac:dyDescent="0.25">
      <c r="A569" s="247">
        <v>72</v>
      </c>
      <c r="B569" s="248"/>
      <c r="C569" s="248" t="s">
        <v>601</v>
      </c>
      <c r="D569" s="260" t="s">
        <v>1129</v>
      </c>
      <c r="E569" s="264"/>
      <c r="F569" s="248" t="s">
        <v>996</v>
      </c>
      <c r="G569" s="248" t="s">
        <v>924</v>
      </c>
      <c r="H569" s="248" t="s">
        <v>925</v>
      </c>
      <c r="I569" s="248" t="s">
        <v>926</v>
      </c>
      <c r="J569" s="248" t="s">
        <v>927</v>
      </c>
      <c r="K569" s="248" t="s">
        <v>997</v>
      </c>
      <c r="L569" s="248" t="s">
        <v>998</v>
      </c>
      <c r="M569" s="248" t="s">
        <v>999</v>
      </c>
      <c r="N569" s="248" t="s">
        <v>1000</v>
      </c>
      <c r="O569" s="248"/>
      <c r="P569" s="247"/>
      <c r="Q569" s="247"/>
      <c r="R569" s="247"/>
      <c r="S569" s="247"/>
      <c r="T569" s="216">
        <v>17</v>
      </c>
      <c r="U569" s="216"/>
      <c r="V569" s="216">
        <v>14</v>
      </c>
      <c r="W569" s="226">
        <v>14</v>
      </c>
      <c r="X569" s="226">
        <v>14</v>
      </c>
      <c r="Y569" s="566"/>
      <c r="Z569" s="567"/>
      <c r="AA569" s="567"/>
      <c r="AB569" s="567"/>
      <c r="AC569" s="567"/>
      <c r="AE569" s="286"/>
    </row>
    <row r="570" spans="1:31" s="117" customFormat="1" ht="15" customHeight="1" x14ac:dyDescent="0.25">
      <c r="A570" s="221">
        <v>74</v>
      </c>
      <c r="B570" s="47" t="s">
        <v>812</v>
      </c>
      <c r="C570" s="222"/>
      <c r="D570" s="48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50"/>
      <c r="P570" s="104">
        <f t="shared" ref="P570:Y570" si="261">P571+P573+P575+P576</f>
        <v>0</v>
      </c>
      <c r="Q570" s="104">
        <f t="shared" si="261"/>
        <v>0</v>
      </c>
      <c r="R570" s="104">
        <f t="shared" si="261"/>
        <v>0</v>
      </c>
      <c r="S570" s="104">
        <f t="shared" si="261"/>
        <v>84</v>
      </c>
      <c r="T570" s="104">
        <f>SUM(T571+T573+T575+T576)</f>
        <v>90</v>
      </c>
      <c r="U570" s="104">
        <f t="shared" ref="U570:X570" si="262">SUM(U571+U573+U575+U576)</f>
        <v>0</v>
      </c>
      <c r="V570" s="104">
        <f t="shared" si="262"/>
        <v>90</v>
      </c>
      <c r="W570" s="384">
        <f t="shared" ref="W570" si="263">SUM(W571+W573+W575+W576)</f>
        <v>90</v>
      </c>
      <c r="X570" s="384">
        <f t="shared" si="262"/>
        <v>90</v>
      </c>
      <c r="Y570" s="562">
        <f t="shared" si="261"/>
        <v>0</v>
      </c>
      <c r="Z570" s="581"/>
      <c r="AA570" s="581"/>
      <c r="AB570" s="581"/>
      <c r="AC570" s="581"/>
      <c r="AE570" s="295">
        <f t="shared" si="245"/>
        <v>6</v>
      </c>
    </row>
    <row r="571" spans="1:31" ht="15" customHeight="1" x14ac:dyDescent="0.25">
      <c r="A571" s="244">
        <v>74</v>
      </c>
      <c r="B571" s="41"/>
      <c r="C571" s="243" t="s">
        <v>742</v>
      </c>
      <c r="D571" s="2" t="s">
        <v>743</v>
      </c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6"/>
      <c r="P571" s="105">
        <v>0</v>
      </c>
      <c r="Q571" s="105">
        <v>0</v>
      </c>
      <c r="R571" s="105">
        <v>0</v>
      </c>
      <c r="S571" s="105">
        <v>67</v>
      </c>
      <c r="T571" s="105">
        <f>SUM(T572)</f>
        <v>50</v>
      </c>
      <c r="U571" s="105">
        <f t="shared" ref="U571:X571" si="264">SUM(U572)</f>
        <v>0</v>
      </c>
      <c r="V571" s="105">
        <f t="shared" si="264"/>
        <v>50</v>
      </c>
      <c r="W571" s="111">
        <f t="shared" si="264"/>
        <v>50</v>
      </c>
      <c r="X571" s="111">
        <f t="shared" si="264"/>
        <v>50</v>
      </c>
      <c r="Y571" s="564"/>
      <c r="Z571" s="565"/>
      <c r="AA571" s="565"/>
      <c r="AB571" s="565"/>
      <c r="AC571" s="565"/>
      <c r="AE571" s="293">
        <f t="shared" si="245"/>
        <v>-17</v>
      </c>
    </row>
    <row r="572" spans="1:31" s="150" customFormat="1" ht="15" customHeight="1" x14ac:dyDescent="0.25">
      <c r="A572" s="252">
        <v>74</v>
      </c>
      <c r="B572" s="248"/>
      <c r="C572" s="248" t="s">
        <v>742</v>
      </c>
      <c r="D572" s="260" t="s">
        <v>743</v>
      </c>
      <c r="E572" s="236"/>
      <c r="F572" s="248" t="s">
        <v>1131</v>
      </c>
      <c r="G572" s="248" t="s">
        <v>924</v>
      </c>
      <c r="H572" s="248" t="s">
        <v>932</v>
      </c>
      <c r="I572" s="248" t="s">
        <v>926</v>
      </c>
      <c r="J572" s="248" t="s">
        <v>927</v>
      </c>
      <c r="K572" s="260" t="s">
        <v>1132</v>
      </c>
      <c r="L572" s="248" t="s">
        <v>932</v>
      </c>
      <c r="M572" s="248" t="s">
        <v>1133</v>
      </c>
      <c r="N572" s="248" t="s">
        <v>1134</v>
      </c>
      <c r="O572" s="248"/>
      <c r="P572" s="247"/>
      <c r="Q572" s="247"/>
      <c r="R572" s="247"/>
      <c r="S572" s="247"/>
      <c r="T572" s="216">
        <v>50</v>
      </c>
      <c r="U572" s="216"/>
      <c r="V572" s="216">
        <v>50</v>
      </c>
      <c r="W572" s="226">
        <v>50</v>
      </c>
      <c r="X572" s="226">
        <v>50</v>
      </c>
      <c r="Y572" s="566"/>
      <c r="Z572" s="567"/>
      <c r="AA572" s="567"/>
      <c r="AB572" s="567"/>
      <c r="AC572" s="567"/>
      <c r="AE572" s="286"/>
    </row>
    <row r="573" spans="1:31" ht="15" customHeight="1" x14ac:dyDescent="0.25">
      <c r="A573" s="244">
        <v>74</v>
      </c>
      <c r="B573" s="41"/>
      <c r="C573" s="243" t="s">
        <v>765</v>
      </c>
      <c r="D573" s="2" t="s">
        <v>548</v>
      </c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4"/>
      <c r="P573" s="103">
        <v>0</v>
      </c>
      <c r="Q573" s="103">
        <v>0</v>
      </c>
      <c r="R573" s="105">
        <v>0</v>
      </c>
      <c r="S573" s="103">
        <v>17</v>
      </c>
      <c r="T573" s="105">
        <f>SUM(T574)</f>
        <v>40</v>
      </c>
      <c r="U573" s="105">
        <f t="shared" ref="U573:X573" si="265">SUM(U574)</f>
        <v>0</v>
      </c>
      <c r="V573" s="105">
        <f t="shared" si="265"/>
        <v>40</v>
      </c>
      <c r="W573" s="111">
        <f t="shared" si="265"/>
        <v>40</v>
      </c>
      <c r="X573" s="111">
        <f t="shared" si="265"/>
        <v>40</v>
      </c>
      <c r="Y573" s="568"/>
      <c r="Z573" s="565"/>
      <c r="AA573" s="565"/>
      <c r="AB573" s="565"/>
      <c r="AC573" s="565"/>
      <c r="AE573" s="296">
        <f t="shared" si="245"/>
        <v>23</v>
      </c>
    </row>
    <row r="574" spans="1:31" s="150" customFormat="1" ht="15" customHeight="1" x14ac:dyDescent="0.25">
      <c r="A574" s="268">
        <v>74</v>
      </c>
      <c r="B574" s="265"/>
      <c r="C574" s="260" t="s">
        <v>765</v>
      </c>
      <c r="D574" s="260" t="s">
        <v>548</v>
      </c>
      <c r="E574" s="260" t="s">
        <v>548</v>
      </c>
      <c r="F574" s="260" t="s">
        <v>1135</v>
      </c>
      <c r="G574" s="260" t="s">
        <v>924</v>
      </c>
      <c r="H574" s="260" t="s">
        <v>937</v>
      </c>
      <c r="I574" s="260" t="s">
        <v>926</v>
      </c>
      <c r="J574" s="260" t="s">
        <v>964</v>
      </c>
      <c r="K574" s="281" t="s">
        <v>1130</v>
      </c>
      <c r="L574" s="260" t="s">
        <v>937</v>
      </c>
      <c r="M574" s="260" t="s">
        <v>1137</v>
      </c>
      <c r="N574" s="248" t="s">
        <v>940</v>
      </c>
      <c r="O574" s="260"/>
      <c r="P574" s="259"/>
      <c r="Q574" s="259"/>
      <c r="R574" s="259"/>
      <c r="S574" s="259"/>
      <c r="T574" s="205">
        <v>40</v>
      </c>
      <c r="U574" s="205"/>
      <c r="V574" s="205">
        <v>40</v>
      </c>
      <c r="W574" s="229">
        <v>40</v>
      </c>
      <c r="X574" s="229">
        <v>40</v>
      </c>
      <c r="Y574" s="569"/>
      <c r="Z574" s="567"/>
      <c r="AA574" s="567"/>
      <c r="AB574" s="567"/>
      <c r="AC574" s="567"/>
      <c r="AE574" s="286"/>
    </row>
    <row r="575" spans="1:31" ht="15" customHeight="1" x14ac:dyDescent="0.25">
      <c r="A575" s="3">
        <v>74</v>
      </c>
      <c r="B575" s="220"/>
      <c r="C575" s="144" t="s">
        <v>837</v>
      </c>
      <c r="D575" s="14" t="s">
        <v>838</v>
      </c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6"/>
      <c r="P575" s="105">
        <v>0</v>
      </c>
      <c r="Q575" s="105">
        <v>0</v>
      </c>
      <c r="R575" s="105">
        <v>0</v>
      </c>
      <c r="S575" s="105">
        <v>0</v>
      </c>
      <c r="T575" s="105"/>
      <c r="U575" s="105"/>
      <c r="V575" s="105"/>
      <c r="W575" s="111"/>
      <c r="X575" s="111"/>
      <c r="Y575" s="564"/>
      <c r="Z575" s="565"/>
      <c r="AA575" s="565"/>
      <c r="AB575" s="565"/>
      <c r="AC575" s="565"/>
      <c r="AE575" s="293">
        <f t="shared" si="245"/>
        <v>0</v>
      </c>
    </row>
    <row r="576" spans="1:31" ht="15" customHeight="1" x14ac:dyDescent="0.25">
      <c r="A576" s="3">
        <v>74</v>
      </c>
      <c r="B576" s="220"/>
      <c r="C576" s="144" t="s">
        <v>839</v>
      </c>
      <c r="D576" s="14" t="s">
        <v>840</v>
      </c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4"/>
      <c r="P576" s="103">
        <v>0</v>
      </c>
      <c r="Q576" s="103">
        <v>0</v>
      </c>
      <c r="R576" s="105">
        <v>0</v>
      </c>
      <c r="S576" s="103">
        <v>0</v>
      </c>
      <c r="T576" s="103"/>
      <c r="U576" s="103"/>
      <c r="V576" s="103"/>
      <c r="W576" s="385"/>
      <c r="X576" s="385"/>
      <c r="Y576" s="568"/>
      <c r="Z576" s="565"/>
      <c r="AA576" s="565"/>
      <c r="AB576" s="565"/>
      <c r="AC576" s="565"/>
      <c r="AE576" s="293">
        <f t="shared" si="245"/>
        <v>0</v>
      </c>
    </row>
    <row r="577" spans="1:31" ht="15" customHeight="1" x14ac:dyDescent="0.25">
      <c r="A577" s="221">
        <v>75</v>
      </c>
      <c r="B577" s="219" t="s">
        <v>603</v>
      </c>
      <c r="C577" s="218"/>
      <c r="D577" s="11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8"/>
      <c r="P577" s="104">
        <v>0</v>
      </c>
      <c r="Q577" s="104">
        <v>0</v>
      </c>
      <c r="R577" s="104">
        <v>0</v>
      </c>
      <c r="S577" s="104">
        <v>0</v>
      </c>
      <c r="T577" s="104">
        <v>0</v>
      </c>
      <c r="U577" s="104">
        <v>0</v>
      </c>
      <c r="V577" s="104">
        <v>0</v>
      </c>
      <c r="W577" s="384">
        <v>0</v>
      </c>
      <c r="X577" s="384">
        <v>0</v>
      </c>
      <c r="Y577" s="562">
        <v>0</v>
      </c>
      <c r="Z577" s="563"/>
      <c r="AA577" s="563"/>
      <c r="AB577" s="563"/>
      <c r="AC577" s="563"/>
      <c r="AE577" s="292">
        <f t="shared" si="245"/>
        <v>0</v>
      </c>
    </row>
    <row r="578" spans="1:31" ht="15" customHeight="1" x14ac:dyDescent="0.25">
      <c r="A578" s="221">
        <v>76</v>
      </c>
      <c r="B578" s="219" t="s">
        <v>604</v>
      </c>
      <c r="C578" s="218"/>
      <c r="D578" s="11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8"/>
      <c r="P578" s="104">
        <f>P579+P581+P584+P587+P588</f>
        <v>185</v>
      </c>
      <c r="Q578" s="104">
        <f t="shared" ref="Q578:Y578" si="266">Q579+Q581+Q584+Q587+Q588</f>
        <v>185</v>
      </c>
      <c r="R578" s="104">
        <f t="shared" si="266"/>
        <v>0</v>
      </c>
      <c r="S578" s="104">
        <f t="shared" si="266"/>
        <v>86</v>
      </c>
      <c r="T578" s="104">
        <f>SUM(T579+T581+T584+T587+T588)</f>
        <v>120</v>
      </c>
      <c r="U578" s="104">
        <f t="shared" ref="U578:X578" si="267">SUM(U579+U581+U584+U587+U588)</f>
        <v>0</v>
      </c>
      <c r="V578" s="104">
        <f t="shared" si="267"/>
        <v>103</v>
      </c>
      <c r="W578" s="384">
        <f t="shared" ref="W578" si="268">SUM(W579+W581+W584+W587+W588)</f>
        <v>103</v>
      </c>
      <c r="X578" s="384">
        <f t="shared" si="267"/>
        <v>103</v>
      </c>
      <c r="Y578" s="562">
        <f t="shared" si="266"/>
        <v>0</v>
      </c>
      <c r="Z578" s="563"/>
      <c r="AA578" s="563"/>
      <c r="AB578" s="563"/>
      <c r="AC578" s="563"/>
      <c r="AE578" s="295">
        <f t="shared" si="245"/>
        <v>17</v>
      </c>
    </row>
    <row r="579" spans="1:31" ht="15" customHeight="1" x14ac:dyDescent="0.25">
      <c r="A579" s="244">
        <v>76</v>
      </c>
      <c r="B579" s="173"/>
      <c r="C579" s="243" t="s">
        <v>605</v>
      </c>
      <c r="D579" s="14" t="s">
        <v>606</v>
      </c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6"/>
      <c r="P579" s="105">
        <v>60</v>
      </c>
      <c r="Q579" s="105">
        <v>60</v>
      </c>
      <c r="R579" s="105">
        <v>0</v>
      </c>
      <c r="S579" s="105">
        <v>16</v>
      </c>
      <c r="T579" s="105">
        <f>SUM(T580)</f>
        <v>18</v>
      </c>
      <c r="U579" s="105">
        <f t="shared" ref="U579:X579" si="269">SUM(U580)</f>
        <v>0</v>
      </c>
      <c r="V579" s="105">
        <f t="shared" si="269"/>
        <v>16</v>
      </c>
      <c r="W579" s="111">
        <f t="shared" si="269"/>
        <v>16</v>
      </c>
      <c r="X579" s="111">
        <f t="shared" si="269"/>
        <v>16</v>
      </c>
      <c r="Y579" s="564"/>
      <c r="Z579" s="565"/>
      <c r="AA579" s="565"/>
      <c r="AB579" s="565"/>
      <c r="AC579" s="565"/>
      <c r="AE579" s="293">
        <f t="shared" si="245"/>
        <v>0</v>
      </c>
    </row>
    <row r="580" spans="1:31" s="150" customFormat="1" ht="15" customHeight="1" x14ac:dyDescent="0.25">
      <c r="A580" s="247">
        <v>76</v>
      </c>
      <c r="B580" s="248"/>
      <c r="C580" s="248" t="s">
        <v>605</v>
      </c>
      <c r="D580" s="260" t="s">
        <v>606</v>
      </c>
      <c r="E580" s="236"/>
      <c r="F580" s="248" t="s">
        <v>1139</v>
      </c>
      <c r="G580" s="248" t="s">
        <v>924</v>
      </c>
      <c r="H580" s="248" t="s">
        <v>932</v>
      </c>
      <c r="I580" s="248" t="s">
        <v>1140</v>
      </c>
      <c r="J580" s="248" t="s">
        <v>927</v>
      </c>
      <c r="K580" s="248" t="s">
        <v>1141</v>
      </c>
      <c r="L580" s="248" t="s">
        <v>932</v>
      </c>
      <c r="M580" s="248" t="s">
        <v>1142</v>
      </c>
      <c r="N580" s="248" t="s">
        <v>972</v>
      </c>
      <c r="O580" s="248"/>
      <c r="P580" s="247"/>
      <c r="Q580" s="247"/>
      <c r="R580" s="247"/>
      <c r="S580" s="247"/>
      <c r="T580" s="216">
        <v>18</v>
      </c>
      <c r="U580" s="216"/>
      <c r="V580" s="216">
        <v>16</v>
      </c>
      <c r="W580" s="226">
        <v>16</v>
      </c>
      <c r="X580" s="226">
        <v>16</v>
      </c>
      <c r="Y580" s="566"/>
      <c r="Z580" s="567"/>
      <c r="AA580" s="567"/>
      <c r="AB580" s="567"/>
      <c r="AC580" s="567"/>
      <c r="AE580" s="286"/>
    </row>
    <row r="581" spans="1:31" ht="15" customHeight="1" x14ac:dyDescent="0.25">
      <c r="A581" s="244">
        <v>76</v>
      </c>
      <c r="B581" s="173"/>
      <c r="C581" s="243" t="s">
        <v>607</v>
      </c>
      <c r="D581" s="14" t="s">
        <v>608</v>
      </c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4"/>
      <c r="P581" s="103">
        <v>97</v>
      </c>
      <c r="Q581" s="103">
        <v>97</v>
      </c>
      <c r="R581" s="105">
        <v>0</v>
      </c>
      <c r="S581" s="103">
        <v>48</v>
      </c>
      <c r="T581" s="103">
        <f>SUM(T582:T583)</f>
        <v>50</v>
      </c>
      <c r="U581" s="103">
        <f t="shared" ref="U581:X581" si="270">SUM(U582:U583)</f>
        <v>0</v>
      </c>
      <c r="V581" s="103">
        <f t="shared" si="270"/>
        <v>42</v>
      </c>
      <c r="W581" s="385">
        <f t="shared" ref="W581" si="271">SUM(W582:W583)</f>
        <v>42</v>
      </c>
      <c r="X581" s="385">
        <f t="shared" si="270"/>
        <v>42</v>
      </c>
      <c r="Y581" s="568"/>
      <c r="Z581" s="565"/>
      <c r="AA581" s="565"/>
      <c r="AB581" s="565"/>
      <c r="AC581" s="565"/>
      <c r="AE581" s="293">
        <f t="shared" si="245"/>
        <v>-6</v>
      </c>
    </row>
    <row r="582" spans="1:31" s="150" customFormat="1" ht="15" customHeight="1" x14ac:dyDescent="0.25">
      <c r="A582" s="247">
        <v>76</v>
      </c>
      <c r="B582" s="248"/>
      <c r="C582" s="248" t="s">
        <v>607</v>
      </c>
      <c r="D582" s="260" t="s">
        <v>1143</v>
      </c>
      <c r="E582" s="260"/>
      <c r="F582" s="248" t="s">
        <v>1042</v>
      </c>
      <c r="G582" s="248" t="s">
        <v>924</v>
      </c>
      <c r="H582" s="248" t="s">
        <v>925</v>
      </c>
      <c r="I582" s="248" t="s">
        <v>926</v>
      </c>
      <c r="J582" s="248" t="s">
        <v>927</v>
      </c>
      <c r="K582" s="260" t="s">
        <v>1043</v>
      </c>
      <c r="L582" s="248" t="s">
        <v>998</v>
      </c>
      <c r="M582" s="248" t="s">
        <v>1044</v>
      </c>
      <c r="N582" s="248" t="s">
        <v>1000</v>
      </c>
      <c r="O582" s="248"/>
      <c r="P582" s="247"/>
      <c r="Q582" s="247"/>
      <c r="R582" s="247"/>
      <c r="S582" s="247"/>
      <c r="T582" s="205">
        <v>20</v>
      </c>
      <c r="U582" s="205"/>
      <c r="V582" s="205">
        <v>14</v>
      </c>
      <c r="W582" s="229">
        <v>14</v>
      </c>
      <c r="X582" s="229">
        <v>14</v>
      </c>
      <c r="Y582" s="569"/>
      <c r="Z582" s="567"/>
      <c r="AA582" s="567"/>
      <c r="AB582" s="567"/>
      <c r="AC582" s="567"/>
      <c r="AE582" s="286"/>
    </row>
    <row r="583" spans="1:31" s="150" customFormat="1" ht="15" customHeight="1" x14ac:dyDescent="0.25">
      <c r="A583" s="247">
        <v>76</v>
      </c>
      <c r="B583" s="248"/>
      <c r="C583" s="248" t="s">
        <v>607</v>
      </c>
      <c r="D583" s="260" t="s">
        <v>1143</v>
      </c>
      <c r="E583" s="260"/>
      <c r="F583" s="248" t="s">
        <v>1139</v>
      </c>
      <c r="G583" s="248" t="s">
        <v>924</v>
      </c>
      <c r="H583" s="248" t="s">
        <v>932</v>
      </c>
      <c r="I583" s="248" t="s">
        <v>1140</v>
      </c>
      <c r="J583" s="248" t="s">
        <v>927</v>
      </c>
      <c r="K583" s="248" t="s">
        <v>1141</v>
      </c>
      <c r="L583" s="248" t="s">
        <v>932</v>
      </c>
      <c r="M583" s="248" t="s">
        <v>1142</v>
      </c>
      <c r="N583" s="248" t="s">
        <v>972</v>
      </c>
      <c r="O583" s="248"/>
      <c r="P583" s="247"/>
      <c r="Q583" s="247"/>
      <c r="R583" s="247"/>
      <c r="S583" s="247"/>
      <c r="T583" s="205">
        <v>30</v>
      </c>
      <c r="U583" s="205"/>
      <c r="V583" s="205">
        <v>28</v>
      </c>
      <c r="W583" s="229">
        <v>28</v>
      </c>
      <c r="X583" s="229">
        <v>28</v>
      </c>
      <c r="Y583" s="569"/>
      <c r="Z583" s="567"/>
      <c r="AA583" s="567"/>
      <c r="AB583" s="567"/>
      <c r="AC583" s="567"/>
      <c r="AE583" s="286"/>
    </row>
    <row r="584" spans="1:31" ht="15" customHeight="1" x14ac:dyDescent="0.25">
      <c r="A584" s="244">
        <v>76</v>
      </c>
      <c r="B584" s="173"/>
      <c r="C584" s="243" t="s">
        <v>609</v>
      </c>
      <c r="D584" s="14" t="s">
        <v>610</v>
      </c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6"/>
      <c r="P584" s="105">
        <v>28</v>
      </c>
      <c r="Q584" s="105">
        <v>28</v>
      </c>
      <c r="R584" s="105">
        <v>0</v>
      </c>
      <c r="S584" s="105">
        <v>22</v>
      </c>
      <c r="T584" s="103">
        <f>SUM(T585:T586)</f>
        <v>22</v>
      </c>
      <c r="U584" s="103">
        <f t="shared" ref="U584:X584" si="272">SUM(U585:U586)</f>
        <v>0</v>
      </c>
      <c r="V584" s="103">
        <f t="shared" si="272"/>
        <v>21</v>
      </c>
      <c r="W584" s="385">
        <f t="shared" ref="W584" si="273">SUM(W585:W586)</f>
        <v>21</v>
      </c>
      <c r="X584" s="385">
        <f t="shared" si="272"/>
        <v>21</v>
      </c>
      <c r="Y584" s="564"/>
      <c r="Z584" s="565"/>
      <c r="AA584" s="565"/>
      <c r="AB584" s="565"/>
      <c r="AC584" s="565"/>
      <c r="AE584" s="293">
        <f t="shared" si="245"/>
        <v>-1</v>
      </c>
    </row>
    <row r="585" spans="1:31" s="150" customFormat="1" ht="15" customHeight="1" x14ac:dyDescent="0.25">
      <c r="A585" s="247">
        <v>76</v>
      </c>
      <c r="B585" s="248"/>
      <c r="C585" s="248" t="s">
        <v>609</v>
      </c>
      <c r="D585" s="260" t="s">
        <v>610</v>
      </c>
      <c r="E585" s="236"/>
      <c r="F585" s="248" t="s">
        <v>1042</v>
      </c>
      <c r="G585" s="248" t="s">
        <v>924</v>
      </c>
      <c r="H585" s="248" t="s">
        <v>925</v>
      </c>
      <c r="I585" s="248" t="s">
        <v>926</v>
      </c>
      <c r="J585" s="248" t="s">
        <v>927</v>
      </c>
      <c r="K585" s="260" t="s">
        <v>1043</v>
      </c>
      <c r="L585" s="248" t="s">
        <v>998</v>
      </c>
      <c r="M585" s="248" t="s">
        <v>1044</v>
      </c>
      <c r="N585" s="248" t="s">
        <v>1000</v>
      </c>
      <c r="O585" s="248"/>
      <c r="P585" s="247"/>
      <c r="Q585" s="247"/>
      <c r="R585" s="247"/>
      <c r="S585" s="247"/>
      <c r="T585" s="216">
        <v>10</v>
      </c>
      <c r="U585" s="216"/>
      <c r="V585" s="216">
        <v>9</v>
      </c>
      <c r="W585" s="226">
        <v>9</v>
      </c>
      <c r="X585" s="226">
        <v>9</v>
      </c>
      <c r="Y585" s="566"/>
      <c r="Z585" s="567"/>
      <c r="AA585" s="567"/>
      <c r="AB585" s="567"/>
      <c r="AC585" s="567"/>
      <c r="AE585" s="286"/>
    </row>
    <row r="586" spans="1:31" s="150" customFormat="1" ht="15" customHeight="1" x14ac:dyDescent="0.25">
      <c r="A586" s="247">
        <v>76</v>
      </c>
      <c r="B586" s="248"/>
      <c r="C586" s="248" t="s">
        <v>609</v>
      </c>
      <c r="D586" s="260" t="s">
        <v>610</v>
      </c>
      <c r="E586" s="236"/>
      <c r="F586" s="248" t="s">
        <v>1139</v>
      </c>
      <c r="G586" s="248" t="s">
        <v>924</v>
      </c>
      <c r="H586" s="248" t="s">
        <v>932</v>
      </c>
      <c r="I586" s="248" t="s">
        <v>1140</v>
      </c>
      <c r="J586" s="248" t="s">
        <v>927</v>
      </c>
      <c r="K586" s="248" t="s">
        <v>1141</v>
      </c>
      <c r="L586" s="248" t="s">
        <v>932</v>
      </c>
      <c r="M586" s="248" t="s">
        <v>1142</v>
      </c>
      <c r="N586" s="248" t="s">
        <v>972</v>
      </c>
      <c r="O586" s="248"/>
      <c r="P586" s="247"/>
      <c r="Q586" s="247"/>
      <c r="R586" s="247"/>
      <c r="S586" s="247"/>
      <c r="T586" s="216">
        <v>12</v>
      </c>
      <c r="U586" s="216"/>
      <c r="V586" s="216">
        <v>12</v>
      </c>
      <c r="W586" s="226">
        <v>12</v>
      </c>
      <c r="X586" s="226">
        <v>12</v>
      </c>
      <c r="Y586" s="566"/>
      <c r="Z586" s="567"/>
      <c r="AA586" s="567"/>
      <c r="AB586" s="567"/>
      <c r="AC586" s="567"/>
      <c r="AE586" s="286"/>
    </row>
    <row r="587" spans="1:31" ht="15" customHeight="1" x14ac:dyDescent="0.25">
      <c r="A587" s="244">
        <v>76</v>
      </c>
      <c r="B587" s="173"/>
      <c r="C587" s="243" t="s">
        <v>611</v>
      </c>
      <c r="D587" s="14" t="s">
        <v>612</v>
      </c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4"/>
      <c r="P587" s="103">
        <v>0</v>
      </c>
      <c r="Q587" s="103">
        <v>0</v>
      </c>
      <c r="R587" s="105">
        <v>0</v>
      </c>
      <c r="S587" s="103">
        <v>0</v>
      </c>
      <c r="T587" s="103"/>
      <c r="U587" s="103"/>
      <c r="V587" s="103"/>
      <c r="W587" s="385"/>
      <c r="X587" s="385"/>
      <c r="Y587" s="568"/>
      <c r="Z587" s="565"/>
      <c r="AA587" s="565"/>
      <c r="AB587" s="565"/>
      <c r="AC587" s="565"/>
      <c r="AE587" s="293">
        <f t="shared" ref="AE587:AE650" si="274">V587-S587</f>
        <v>0</v>
      </c>
    </row>
    <row r="588" spans="1:31" ht="15" customHeight="1" x14ac:dyDescent="0.25">
      <c r="A588" s="244">
        <v>76</v>
      </c>
      <c r="B588" s="173"/>
      <c r="C588" s="243" t="s">
        <v>613</v>
      </c>
      <c r="D588" s="14" t="s">
        <v>614</v>
      </c>
      <c r="E588" s="220"/>
      <c r="F588" s="220"/>
      <c r="G588" s="220"/>
      <c r="H588" s="220"/>
      <c r="I588" s="220"/>
      <c r="J588" s="220"/>
      <c r="K588" s="220"/>
      <c r="L588" s="220"/>
      <c r="M588" s="220"/>
      <c r="N588" s="220"/>
      <c r="O588" s="14"/>
      <c r="P588" s="105">
        <v>0</v>
      </c>
      <c r="Q588" s="105">
        <v>0</v>
      </c>
      <c r="R588" s="105">
        <v>0</v>
      </c>
      <c r="S588" s="105">
        <v>0</v>
      </c>
      <c r="T588" s="105">
        <f>SUM(T589)</f>
        <v>30</v>
      </c>
      <c r="U588" s="105">
        <f t="shared" ref="U588:X588" si="275">SUM(U589)</f>
        <v>0</v>
      </c>
      <c r="V588" s="105">
        <f t="shared" si="275"/>
        <v>24</v>
      </c>
      <c r="W588" s="111">
        <f t="shared" si="275"/>
        <v>24</v>
      </c>
      <c r="X588" s="111">
        <f t="shared" si="275"/>
        <v>24</v>
      </c>
      <c r="Y588" s="564"/>
      <c r="Z588" s="565"/>
      <c r="AA588" s="565"/>
      <c r="AB588" s="565"/>
      <c r="AC588" s="565"/>
      <c r="AE588" s="296">
        <f t="shared" si="274"/>
        <v>24</v>
      </c>
    </row>
    <row r="589" spans="1:31" s="150" customFormat="1" ht="15" customHeight="1" x14ac:dyDescent="0.25">
      <c r="A589" s="247">
        <v>76</v>
      </c>
      <c r="B589" s="248"/>
      <c r="C589" s="248" t="s">
        <v>613</v>
      </c>
      <c r="D589" s="260" t="s">
        <v>614</v>
      </c>
      <c r="E589" s="267"/>
      <c r="F589" s="248" t="s">
        <v>1139</v>
      </c>
      <c r="G589" s="248" t="s">
        <v>924</v>
      </c>
      <c r="H589" s="248" t="s">
        <v>932</v>
      </c>
      <c r="I589" s="248" t="s">
        <v>1140</v>
      </c>
      <c r="J589" s="248" t="s">
        <v>927</v>
      </c>
      <c r="K589" s="248" t="s">
        <v>1141</v>
      </c>
      <c r="L589" s="248" t="s">
        <v>932</v>
      </c>
      <c r="M589" s="248" t="s">
        <v>1142</v>
      </c>
      <c r="N589" s="248" t="s">
        <v>972</v>
      </c>
      <c r="O589" s="248"/>
      <c r="P589" s="247"/>
      <c r="Q589" s="247"/>
      <c r="R589" s="247"/>
      <c r="S589" s="247"/>
      <c r="T589" s="216">
        <v>30</v>
      </c>
      <c r="U589" s="216"/>
      <c r="V589" s="216">
        <v>24</v>
      </c>
      <c r="W589" s="226">
        <v>24</v>
      </c>
      <c r="X589" s="226">
        <v>24</v>
      </c>
      <c r="Y589" s="566"/>
      <c r="Z589" s="567"/>
      <c r="AA589" s="567"/>
      <c r="AB589" s="567"/>
      <c r="AC589" s="567"/>
      <c r="AE589" s="286"/>
    </row>
    <row r="590" spans="1:31" ht="15" customHeight="1" x14ac:dyDescent="0.25">
      <c r="A590" s="221">
        <v>79</v>
      </c>
      <c r="B590" s="219" t="s">
        <v>615</v>
      </c>
      <c r="C590" s="218"/>
      <c r="D590" s="1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2"/>
      <c r="P590" s="107">
        <f>P591</f>
        <v>0</v>
      </c>
      <c r="Q590" s="107">
        <f t="shared" ref="Q590:Y590" si="276">Q591</f>
        <v>0</v>
      </c>
      <c r="R590" s="107">
        <f t="shared" si="276"/>
        <v>0</v>
      </c>
      <c r="S590" s="107">
        <f t="shared" si="276"/>
        <v>810</v>
      </c>
      <c r="T590" s="107">
        <f>SUM(T591)</f>
        <v>1027</v>
      </c>
      <c r="U590" s="107">
        <f t="shared" ref="U590:X590" si="277">SUM(U591)</f>
        <v>0</v>
      </c>
      <c r="V590" s="107">
        <f t="shared" si="277"/>
        <v>909</v>
      </c>
      <c r="W590" s="388">
        <f t="shared" si="277"/>
        <v>908</v>
      </c>
      <c r="X590" s="388">
        <f t="shared" si="277"/>
        <v>908</v>
      </c>
      <c r="Y590" s="577">
        <f t="shared" si="276"/>
        <v>0</v>
      </c>
      <c r="Z590" s="563"/>
      <c r="AA590" s="563"/>
      <c r="AB590" s="563"/>
      <c r="AC590" s="563"/>
      <c r="AE590" s="295">
        <f t="shared" si="274"/>
        <v>99</v>
      </c>
    </row>
    <row r="591" spans="1:31" ht="15" customHeight="1" x14ac:dyDescent="0.25">
      <c r="A591" s="244">
        <v>79</v>
      </c>
      <c r="B591" s="242"/>
      <c r="C591" s="35" t="s">
        <v>616</v>
      </c>
      <c r="D591" s="18" t="s">
        <v>617</v>
      </c>
      <c r="E591" s="243"/>
      <c r="F591" s="243"/>
      <c r="G591" s="243"/>
      <c r="H591" s="243"/>
      <c r="I591" s="243"/>
      <c r="J591" s="243"/>
      <c r="K591" s="243"/>
      <c r="L591" s="243"/>
      <c r="M591" s="243"/>
      <c r="N591" s="243"/>
      <c r="O591" s="2"/>
      <c r="P591" s="105">
        <f t="shared" ref="P591:Y591" si="278">P592+P609+P610</f>
        <v>0</v>
      </c>
      <c r="Q591" s="105">
        <f t="shared" si="278"/>
        <v>0</v>
      </c>
      <c r="R591" s="105">
        <f t="shared" si="278"/>
        <v>0</v>
      </c>
      <c r="S591" s="105">
        <f t="shared" si="278"/>
        <v>810</v>
      </c>
      <c r="T591" s="105">
        <f t="shared" si="278"/>
        <v>1027</v>
      </c>
      <c r="U591" s="105">
        <f t="shared" si="278"/>
        <v>0</v>
      </c>
      <c r="V591" s="105">
        <f t="shared" si="278"/>
        <v>909</v>
      </c>
      <c r="W591" s="111">
        <f t="shared" ref="W591" si="279">W592+W609+W610</f>
        <v>908</v>
      </c>
      <c r="X591" s="111">
        <f t="shared" si="278"/>
        <v>908</v>
      </c>
      <c r="Y591" s="564">
        <f t="shared" si="278"/>
        <v>0</v>
      </c>
      <c r="Z591" s="565"/>
      <c r="AA591" s="565"/>
      <c r="AB591" s="565"/>
      <c r="AC591" s="565"/>
      <c r="AE591" s="296">
        <f t="shared" si="274"/>
        <v>99</v>
      </c>
    </row>
    <row r="592" spans="1:31" ht="15" customHeight="1" x14ac:dyDescent="0.25">
      <c r="A592" s="232">
        <v>79</v>
      </c>
      <c r="B592" s="146"/>
      <c r="C592" s="234" t="s">
        <v>616</v>
      </c>
      <c r="D592" s="180" t="s">
        <v>617</v>
      </c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40"/>
      <c r="P592" s="106">
        <v>0</v>
      </c>
      <c r="Q592" s="106">
        <v>0</v>
      </c>
      <c r="R592" s="106">
        <v>0</v>
      </c>
      <c r="S592" s="106">
        <v>630</v>
      </c>
      <c r="T592" s="106">
        <f>SUM(T593:T608)</f>
        <v>827</v>
      </c>
      <c r="U592" s="106">
        <f t="shared" ref="U592:X592" si="280">SUM(U593:U608)</f>
        <v>0</v>
      </c>
      <c r="V592" s="106">
        <f t="shared" si="280"/>
        <v>704</v>
      </c>
      <c r="W592" s="106">
        <f t="shared" ref="W592" si="281">SUM(W593:W608)</f>
        <v>726</v>
      </c>
      <c r="X592" s="106">
        <f t="shared" si="280"/>
        <v>726</v>
      </c>
      <c r="Y592" s="572"/>
      <c r="Z592" s="573"/>
      <c r="AA592" s="573"/>
      <c r="AB592" s="573"/>
      <c r="AC592" s="573"/>
      <c r="AE592" s="297">
        <f t="shared" si="274"/>
        <v>74</v>
      </c>
    </row>
    <row r="593" spans="1:31" s="150" customFormat="1" ht="15" customHeight="1" x14ac:dyDescent="0.25">
      <c r="A593" s="247">
        <v>79</v>
      </c>
      <c r="B593" s="248"/>
      <c r="C593" s="248" t="s">
        <v>1144</v>
      </c>
      <c r="D593" s="260" t="s">
        <v>617</v>
      </c>
      <c r="E593" s="227"/>
      <c r="F593" s="248" t="s">
        <v>1145</v>
      </c>
      <c r="G593" s="248" t="s">
        <v>924</v>
      </c>
      <c r="H593" s="248" t="s">
        <v>937</v>
      </c>
      <c r="I593" s="248" t="s">
        <v>960</v>
      </c>
      <c r="J593" s="248" t="s">
        <v>964</v>
      </c>
      <c r="K593" s="248" t="s">
        <v>1146</v>
      </c>
      <c r="L593" s="248" t="s">
        <v>937</v>
      </c>
      <c r="M593" s="248" t="s">
        <v>1147</v>
      </c>
      <c r="N593" s="248" t="s">
        <v>940</v>
      </c>
      <c r="O593" s="248"/>
      <c r="P593" s="247"/>
      <c r="Q593" s="247"/>
      <c r="R593" s="247"/>
      <c r="S593" s="247"/>
      <c r="T593" s="226">
        <v>60</v>
      </c>
      <c r="U593" s="226"/>
      <c r="V593" s="226">
        <v>48</v>
      </c>
      <c r="W593" s="226">
        <v>50</v>
      </c>
      <c r="X593" s="226">
        <v>50</v>
      </c>
      <c r="Y593" s="576"/>
      <c r="Z593" s="567"/>
      <c r="AA593" s="567"/>
      <c r="AB593" s="567"/>
      <c r="AC593" s="567"/>
      <c r="AE593" s="286"/>
    </row>
    <row r="594" spans="1:31" s="150" customFormat="1" ht="15" customHeight="1" x14ac:dyDescent="0.25">
      <c r="A594" s="247">
        <v>79</v>
      </c>
      <c r="B594" s="248"/>
      <c r="C594" s="248" t="s">
        <v>1144</v>
      </c>
      <c r="D594" s="260" t="s">
        <v>617</v>
      </c>
      <c r="E594" s="227"/>
      <c r="F594" s="248" t="s">
        <v>1135</v>
      </c>
      <c r="G594" s="248" t="s">
        <v>924</v>
      </c>
      <c r="H594" s="248" t="s">
        <v>937</v>
      </c>
      <c r="I594" s="248" t="s">
        <v>926</v>
      </c>
      <c r="J594" s="248" t="s">
        <v>964</v>
      </c>
      <c r="K594" s="260" t="s">
        <v>1136</v>
      </c>
      <c r="L594" s="248" t="s">
        <v>937</v>
      </c>
      <c r="M594" s="248" t="s">
        <v>1137</v>
      </c>
      <c r="N594" s="248" t="s">
        <v>1138</v>
      </c>
      <c r="O594" s="248"/>
      <c r="P594" s="247"/>
      <c r="Q594" s="247"/>
      <c r="R594" s="247"/>
      <c r="S594" s="247"/>
      <c r="T594" s="226">
        <v>62</v>
      </c>
      <c r="U594" s="226"/>
      <c r="V594" s="226">
        <v>50</v>
      </c>
      <c r="W594" s="226">
        <v>50</v>
      </c>
      <c r="X594" s="226">
        <v>50</v>
      </c>
      <c r="Y594" s="576"/>
      <c r="Z594" s="567"/>
      <c r="AA594" s="567"/>
      <c r="AB594" s="567"/>
      <c r="AC594" s="567"/>
      <c r="AE594" s="286"/>
    </row>
    <row r="595" spans="1:31" s="150" customFormat="1" ht="15" customHeight="1" x14ac:dyDescent="0.25">
      <c r="A595" s="247">
        <v>79</v>
      </c>
      <c r="B595" s="248"/>
      <c r="C595" s="248" t="s">
        <v>1144</v>
      </c>
      <c r="D595" s="260" t="s">
        <v>617</v>
      </c>
      <c r="E595" s="227"/>
      <c r="F595" s="248" t="s">
        <v>1148</v>
      </c>
      <c r="G595" s="248" t="s">
        <v>924</v>
      </c>
      <c r="H595" s="248" t="s">
        <v>937</v>
      </c>
      <c r="I595" s="248" t="s">
        <v>926</v>
      </c>
      <c r="J595" s="248" t="s">
        <v>927</v>
      </c>
      <c r="K595" s="260" t="s">
        <v>1149</v>
      </c>
      <c r="L595" s="248" t="s">
        <v>937</v>
      </c>
      <c r="M595" s="248" t="s">
        <v>1150</v>
      </c>
      <c r="N595" s="248" t="s">
        <v>940</v>
      </c>
      <c r="O595" s="248"/>
      <c r="P595" s="247"/>
      <c r="Q595" s="247"/>
      <c r="R595" s="247"/>
      <c r="S595" s="247"/>
      <c r="T595" s="226">
        <v>30</v>
      </c>
      <c r="U595" s="226"/>
      <c r="V595" s="226">
        <v>30</v>
      </c>
      <c r="W595" s="226">
        <v>30</v>
      </c>
      <c r="X595" s="226">
        <v>30</v>
      </c>
      <c r="Y595" s="576"/>
      <c r="Z595" s="567"/>
      <c r="AA595" s="567"/>
      <c r="AB595" s="567"/>
      <c r="AC595" s="567"/>
      <c r="AE595" s="286"/>
    </row>
    <row r="596" spans="1:31" s="150" customFormat="1" ht="15" customHeight="1" x14ac:dyDescent="0.25">
      <c r="A596" s="247">
        <v>79</v>
      </c>
      <c r="B596" s="248"/>
      <c r="C596" s="248" t="s">
        <v>1144</v>
      </c>
      <c r="D596" s="260" t="s">
        <v>617</v>
      </c>
      <c r="E596" s="227"/>
      <c r="F596" s="248" t="s">
        <v>1151</v>
      </c>
      <c r="G596" s="248" t="s">
        <v>924</v>
      </c>
      <c r="H596" s="248" t="s">
        <v>937</v>
      </c>
      <c r="I596" s="248" t="s">
        <v>926</v>
      </c>
      <c r="J596" s="248" t="s">
        <v>964</v>
      </c>
      <c r="K596" s="260" t="s">
        <v>1152</v>
      </c>
      <c r="L596" s="248" t="s">
        <v>1035</v>
      </c>
      <c r="M596" s="248" t="s">
        <v>1153</v>
      </c>
      <c r="N596" s="248" t="s">
        <v>1037</v>
      </c>
      <c r="O596" s="248"/>
      <c r="P596" s="247"/>
      <c r="Q596" s="247"/>
      <c r="R596" s="247"/>
      <c r="S596" s="247"/>
      <c r="T596" s="226">
        <v>25</v>
      </c>
      <c r="U596" s="226"/>
      <c r="V596" s="226">
        <v>24</v>
      </c>
      <c r="W596" s="226">
        <v>24</v>
      </c>
      <c r="X596" s="226">
        <v>24</v>
      </c>
      <c r="Y596" s="576"/>
      <c r="Z596" s="567"/>
      <c r="AA596" s="567"/>
      <c r="AB596" s="567"/>
      <c r="AC596" s="567"/>
      <c r="AE596" s="286"/>
    </row>
    <row r="597" spans="1:31" s="150" customFormat="1" ht="15" customHeight="1" x14ac:dyDescent="0.25">
      <c r="A597" s="247">
        <v>79</v>
      </c>
      <c r="B597" s="248"/>
      <c r="C597" s="248" t="s">
        <v>1144</v>
      </c>
      <c r="D597" s="260" t="s">
        <v>617</v>
      </c>
      <c r="E597" s="227"/>
      <c r="F597" s="248" t="s">
        <v>1154</v>
      </c>
      <c r="G597" s="248" t="s">
        <v>924</v>
      </c>
      <c r="H597" s="248" t="s">
        <v>937</v>
      </c>
      <c r="I597" s="248" t="s">
        <v>926</v>
      </c>
      <c r="J597" s="248" t="s">
        <v>927</v>
      </c>
      <c r="K597" s="260" t="s">
        <v>1155</v>
      </c>
      <c r="L597" s="248" t="s">
        <v>1035</v>
      </c>
      <c r="M597" s="248" t="s">
        <v>1153</v>
      </c>
      <c r="N597" s="248" t="s">
        <v>1037</v>
      </c>
      <c r="O597" s="248"/>
      <c r="P597" s="247"/>
      <c r="Q597" s="247"/>
      <c r="R597" s="247"/>
      <c r="S597" s="247"/>
      <c r="T597" s="226">
        <v>22</v>
      </c>
      <c r="U597" s="226"/>
      <c r="V597" s="226">
        <v>22</v>
      </c>
      <c r="W597" s="226">
        <v>22</v>
      </c>
      <c r="X597" s="226">
        <v>22</v>
      </c>
      <c r="Y597" s="576"/>
      <c r="Z597" s="567"/>
      <c r="AA597" s="567"/>
      <c r="AB597" s="567"/>
      <c r="AC597" s="567"/>
      <c r="AE597" s="286"/>
    </row>
    <row r="598" spans="1:31" s="150" customFormat="1" ht="15" customHeight="1" x14ac:dyDescent="0.25">
      <c r="A598" s="247">
        <v>79</v>
      </c>
      <c r="B598" s="248"/>
      <c r="C598" s="248" t="s">
        <v>1144</v>
      </c>
      <c r="D598" s="260" t="s">
        <v>617</v>
      </c>
      <c r="E598" s="227"/>
      <c r="F598" s="248" t="s">
        <v>1156</v>
      </c>
      <c r="G598" s="248" t="s">
        <v>924</v>
      </c>
      <c r="H598" s="248" t="s">
        <v>947</v>
      </c>
      <c r="I598" s="248" t="s">
        <v>926</v>
      </c>
      <c r="J598" s="248" t="s">
        <v>927</v>
      </c>
      <c r="K598" s="260" t="s">
        <v>1157</v>
      </c>
      <c r="L598" s="248" t="s">
        <v>947</v>
      </c>
      <c r="M598" s="248" t="s">
        <v>1158</v>
      </c>
      <c r="N598" s="248" t="s">
        <v>1159</v>
      </c>
      <c r="O598" s="248"/>
      <c r="P598" s="247"/>
      <c r="Q598" s="247"/>
      <c r="R598" s="247"/>
      <c r="S598" s="247"/>
      <c r="T598" s="226">
        <v>50</v>
      </c>
      <c r="U598" s="226"/>
      <c r="V598" s="226">
        <v>44</v>
      </c>
      <c r="W598" s="226">
        <v>42</v>
      </c>
      <c r="X598" s="226">
        <v>42</v>
      </c>
      <c r="Y598" s="576"/>
      <c r="Z598" s="567"/>
      <c r="AA598" s="567"/>
      <c r="AB598" s="567"/>
      <c r="AC598" s="567"/>
      <c r="AE598" s="286"/>
    </row>
    <row r="599" spans="1:31" s="150" customFormat="1" ht="15" customHeight="1" x14ac:dyDescent="0.25">
      <c r="A599" s="247">
        <v>79</v>
      </c>
      <c r="B599" s="248"/>
      <c r="C599" s="248" t="s">
        <v>1144</v>
      </c>
      <c r="D599" s="260" t="s">
        <v>617</v>
      </c>
      <c r="E599" s="227"/>
      <c r="F599" s="248" t="s">
        <v>1160</v>
      </c>
      <c r="G599" s="248" t="s">
        <v>924</v>
      </c>
      <c r="H599" s="248" t="s">
        <v>947</v>
      </c>
      <c r="I599" s="248" t="s">
        <v>926</v>
      </c>
      <c r="J599" s="248" t="s">
        <v>964</v>
      </c>
      <c r="K599" s="260" t="s">
        <v>1161</v>
      </c>
      <c r="L599" s="248" t="s">
        <v>947</v>
      </c>
      <c r="M599" s="248" t="s">
        <v>1158</v>
      </c>
      <c r="N599" s="248" t="s">
        <v>1159</v>
      </c>
      <c r="O599" s="248"/>
      <c r="P599" s="247"/>
      <c r="Q599" s="247"/>
      <c r="R599" s="247"/>
      <c r="S599" s="247"/>
      <c r="T599" s="226">
        <v>50</v>
      </c>
      <c r="U599" s="226"/>
      <c r="V599" s="226">
        <v>50</v>
      </c>
      <c r="W599" s="226">
        <v>50</v>
      </c>
      <c r="X599" s="226">
        <v>50</v>
      </c>
      <c r="Y599" s="576"/>
      <c r="Z599" s="567"/>
      <c r="AA599" s="567"/>
      <c r="AB599" s="567"/>
      <c r="AC599" s="567"/>
      <c r="AE599" s="286"/>
    </row>
    <row r="600" spans="1:31" s="150" customFormat="1" ht="15" customHeight="1" x14ac:dyDescent="0.25">
      <c r="A600" s="247">
        <v>79</v>
      </c>
      <c r="B600" s="248"/>
      <c r="C600" s="248" t="s">
        <v>1144</v>
      </c>
      <c r="D600" s="260" t="s">
        <v>617</v>
      </c>
      <c r="E600" s="227"/>
      <c r="F600" s="248" t="s">
        <v>1162</v>
      </c>
      <c r="G600" s="248" t="s">
        <v>924</v>
      </c>
      <c r="H600" s="248" t="s">
        <v>947</v>
      </c>
      <c r="I600" s="248" t="s">
        <v>926</v>
      </c>
      <c r="J600" s="248" t="s">
        <v>927</v>
      </c>
      <c r="K600" s="260" t="s">
        <v>1163</v>
      </c>
      <c r="L600" s="248" t="s">
        <v>1098</v>
      </c>
      <c r="M600" s="248" t="s">
        <v>1164</v>
      </c>
      <c r="N600" s="248" t="s">
        <v>1100</v>
      </c>
      <c r="O600" s="248"/>
      <c r="P600" s="247"/>
      <c r="Q600" s="247"/>
      <c r="R600" s="247"/>
      <c r="S600" s="247"/>
      <c r="T600" s="226">
        <v>24</v>
      </c>
      <c r="U600" s="226"/>
      <c r="V600" s="226">
        <v>24</v>
      </c>
      <c r="W600" s="226">
        <v>24</v>
      </c>
      <c r="X600" s="226">
        <v>24</v>
      </c>
      <c r="Y600" s="576"/>
      <c r="Z600" s="567"/>
      <c r="AA600" s="567"/>
      <c r="AB600" s="567"/>
      <c r="AC600" s="567"/>
      <c r="AE600" s="286"/>
    </row>
    <row r="601" spans="1:31" s="150" customFormat="1" ht="15" customHeight="1" x14ac:dyDescent="0.25">
      <c r="A601" s="247">
        <v>79</v>
      </c>
      <c r="B601" s="248"/>
      <c r="C601" s="248" t="s">
        <v>1144</v>
      </c>
      <c r="D601" s="260" t="s">
        <v>617</v>
      </c>
      <c r="E601" s="227"/>
      <c r="F601" s="248" t="s">
        <v>1165</v>
      </c>
      <c r="G601" s="248" t="s">
        <v>924</v>
      </c>
      <c r="H601" s="248" t="s">
        <v>951</v>
      </c>
      <c r="I601" s="248" t="s">
        <v>926</v>
      </c>
      <c r="J601" s="248" t="s">
        <v>927</v>
      </c>
      <c r="K601" s="260" t="s">
        <v>1166</v>
      </c>
      <c r="L601" s="248" t="s">
        <v>951</v>
      </c>
      <c r="M601" s="248" t="s">
        <v>1167</v>
      </c>
      <c r="N601" s="248" t="s">
        <v>954</v>
      </c>
      <c r="O601" s="248"/>
      <c r="P601" s="247"/>
      <c r="Q601" s="247"/>
      <c r="R601" s="247"/>
      <c r="S601" s="247"/>
      <c r="T601" s="226">
        <v>31</v>
      </c>
      <c r="U601" s="226"/>
      <c r="V601" s="226">
        <v>30</v>
      </c>
      <c r="W601" s="226">
        <v>30</v>
      </c>
      <c r="X601" s="226">
        <v>30</v>
      </c>
      <c r="Y601" s="576"/>
      <c r="Z601" s="567"/>
      <c r="AA601" s="567"/>
      <c r="AB601" s="567"/>
      <c r="AC601" s="567"/>
      <c r="AE601" s="286"/>
    </row>
    <row r="602" spans="1:31" s="150" customFormat="1" ht="15" customHeight="1" x14ac:dyDescent="0.25">
      <c r="A602" s="247">
        <v>79</v>
      </c>
      <c r="B602" s="248"/>
      <c r="C602" s="248" t="s">
        <v>1144</v>
      </c>
      <c r="D602" s="260" t="s">
        <v>617</v>
      </c>
      <c r="E602" s="227"/>
      <c r="F602" s="248" t="s">
        <v>1168</v>
      </c>
      <c r="G602" s="248" t="s">
        <v>924</v>
      </c>
      <c r="H602" s="248" t="s">
        <v>956</v>
      </c>
      <c r="I602" s="248" t="s">
        <v>926</v>
      </c>
      <c r="J602" s="248" t="s">
        <v>927</v>
      </c>
      <c r="K602" s="260" t="s">
        <v>1169</v>
      </c>
      <c r="L602" s="248" t="s">
        <v>956</v>
      </c>
      <c r="M602" s="248" t="s">
        <v>1170</v>
      </c>
      <c r="N602" s="248" t="s">
        <v>1171</v>
      </c>
      <c r="O602" s="248"/>
      <c r="P602" s="247"/>
      <c r="Q602" s="247"/>
      <c r="R602" s="247"/>
      <c r="S602" s="247"/>
      <c r="T602" s="226">
        <v>90</v>
      </c>
      <c r="U602" s="226"/>
      <c r="V602" s="226">
        <v>72</v>
      </c>
      <c r="W602" s="226">
        <v>72</v>
      </c>
      <c r="X602" s="226">
        <v>72</v>
      </c>
      <c r="Y602" s="576"/>
      <c r="Z602" s="567"/>
      <c r="AA602" s="567"/>
      <c r="AB602" s="567"/>
      <c r="AC602" s="567"/>
      <c r="AE602" s="286"/>
    </row>
    <row r="603" spans="1:31" s="150" customFormat="1" ht="15" customHeight="1" x14ac:dyDescent="0.25">
      <c r="A603" s="247">
        <v>79</v>
      </c>
      <c r="B603" s="248"/>
      <c r="C603" s="248" t="s">
        <v>1144</v>
      </c>
      <c r="D603" s="260" t="s">
        <v>617</v>
      </c>
      <c r="E603" s="227"/>
      <c r="F603" s="248" t="s">
        <v>1177</v>
      </c>
      <c r="G603" s="248" t="s">
        <v>924</v>
      </c>
      <c r="H603" s="248" t="s">
        <v>974</v>
      </c>
      <c r="I603" s="248" t="s">
        <v>926</v>
      </c>
      <c r="J603" s="248" t="s">
        <v>927</v>
      </c>
      <c r="K603" s="260" t="s">
        <v>1178</v>
      </c>
      <c r="L603" s="248" t="s">
        <v>974</v>
      </c>
      <c r="M603" s="248" t="s">
        <v>1179</v>
      </c>
      <c r="N603" s="248" t="s">
        <v>1180</v>
      </c>
      <c r="O603" s="248"/>
      <c r="P603" s="247"/>
      <c r="Q603" s="247"/>
      <c r="R603" s="247"/>
      <c r="S603" s="247"/>
      <c r="T603" s="226">
        <v>75</v>
      </c>
      <c r="U603" s="226"/>
      <c r="V603" s="226">
        <v>66</v>
      </c>
      <c r="W603" s="226">
        <v>66</v>
      </c>
      <c r="X603" s="226">
        <v>66</v>
      </c>
      <c r="Y603" s="576"/>
      <c r="Z603" s="567"/>
      <c r="AA603" s="567"/>
      <c r="AB603" s="567"/>
      <c r="AC603" s="567"/>
      <c r="AE603" s="286"/>
    </row>
    <row r="604" spans="1:31" s="150" customFormat="1" ht="15" customHeight="1" x14ac:dyDescent="0.25">
      <c r="A604" s="247">
        <v>79</v>
      </c>
      <c r="B604" s="248"/>
      <c r="C604" s="248" t="s">
        <v>1144</v>
      </c>
      <c r="D604" s="260" t="s">
        <v>617</v>
      </c>
      <c r="E604" s="227"/>
      <c r="F604" s="248" t="s">
        <v>1181</v>
      </c>
      <c r="G604" s="248" t="s">
        <v>924</v>
      </c>
      <c r="H604" s="248" t="s">
        <v>925</v>
      </c>
      <c r="I604" s="248" t="s">
        <v>926</v>
      </c>
      <c r="J604" s="248" t="s">
        <v>927</v>
      </c>
      <c r="K604" s="260" t="s">
        <v>1182</v>
      </c>
      <c r="L604" s="248" t="s">
        <v>925</v>
      </c>
      <c r="M604" s="248" t="s">
        <v>1183</v>
      </c>
      <c r="N604" s="248" t="s">
        <v>930</v>
      </c>
      <c r="O604" s="248"/>
      <c r="P604" s="247"/>
      <c r="Q604" s="247"/>
      <c r="R604" s="247"/>
      <c r="S604" s="247"/>
      <c r="T604" s="226">
        <v>68</v>
      </c>
      <c r="U604" s="226"/>
      <c r="V604" s="226">
        <v>56</v>
      </c>
      <c r="W604" s="226">
        <v>56</v>
      </c>
      <c r="X604" s="226">
        <v>56</v>
      </c>
      <c r="Y604" s="576"/>
      <c r="Z604" s="567"/>
      <c r="AA604" s="567"/>
      <c r="AB604" s="567"/>
      <c r="AC604" s="567"/>
      <c r="AE604" s="286"/>
    </row>
    <row r="605" spans="1:31" s="150" customFormat="1" ht="15" customHeight="1" x14ac:dyDescent="0.25">
      <c r="A605" s="247">
        <v>79</v>
      </c>
      <c r="B605" s="248"/>
      <c r="C605" s="248" t="s">
        <v>1144</v>
      </c>
      <c r="D605" s="260" t="s">
        <v>617</v>
      </c>
      <c r="E605" s="227"/>
      <c r="F605" s="248" t="s">
        <v>1184</v>
      </c>
      <c r="G605" s="248" t="s">
        <v>924</v>
      </c>
      <c r="H605" s="248" t="s">
        <v>932</v>
      </c>
      <c r="I605" s="248" t="s">
        <v>1140</v>
      </c>
      <c r="J605" s="248" t="s">
        <v>927</v>
      </c>
      <c r="K605" s="248" t="s">
        <v>1185</v>
      </c>
      <c r="L605" s="248" t="s">
        <v>932</v>
      </c>
      <c r="M605" s="248" t="s">
        <v>1186</v>
      </c>
      <c r="N605" s="248" t="s">
        <v>972</v>
      </c>
      <c r="O605" s="248"/>
      <c r="P605" s="247"/>
      <c r="Q605" s="247"/>
      <c r="R605" s="247"/>
      <c r="S605" s="247"/>
      <c r="T605" s="226">
        <v>60</v>
      </c>
      <c r="U605" s="226"/>
      <c r="V605" s="226">
        <v>48</v>
      </c>
      <c r="W605" s="226">
        <v>52</v>
      </c>
      <c r="X605" s="226">
        <v>52</v>
      </c>
      <c r="Y605" s="576"/>
      <c r="Z605" s="567"/>
      <c r="AA605" s="567"/>
      <c r="AB605" s="567"/>
      <c r="AC605" s="567"/>
      <c r="AE605" s="286"/>
    </row>
    <row r="606" spans="1:31" s="150" customFormat="1" ht="15" customHeight="1" x14ac:dyDescent="0.25">
      <c r="A606" s="247">
        <v>79</v>
      </c>
      <c r="B606" s="248"/>
      <c r="C606" s="248" t="s">
        <v>1144</v>
      </c>
      <c r="D606" s="260" t="s">
        <v>617</v>
      </c>
      <c r="E606" s="227"/>
      <c r="F606" s="248" t="s">
        <v>1131</v>
      </c>
      <c r="G606" s="248" t="s">
        <v>924</v>
      </c>
      <c r="H606" s="248" t="s">
        <v>932</v>
      </c>
      <c r="I606" s="248" t="s">
        <v>926</v>
      </c>
      <c r="J606" s="248" t="s">
        <v>927</v>
      </c>
      <c r="K606" s="260" t="s">
        <v>1187</v>
      </c>
      <c r="L606" s="248" t="s">
        <v>932</v>
      </c>
      <c r="M606" s="248" t="s">
        <v>1133</v>
      </c>
      <c r="N606" s="248" t="s">
        <v>1134</v>
      </c>
      <c r="O606" s="248"/>
      <c r="P606" s="247"/>
      <c r="Q606" s="247"/>
      <c r="R606" s="247"/>
      <c r="S606" s="247"/>
      <c r="T606" s="226">
        <v>60</v>
      </c>
      <c r="U606" s="226"/>
      <c r="V606" s="226">
        <v>50</v>
      </c>
      <c r="W606" s="226">
        <v>50</v>
      </c>
      <c r="X606" s="226">
        <v>50</v>
      </c>
      <c r="Y606" s="576"/>
      <c r="Z606" s="567"/>
      <c r="AA606" s="567"/>
      <c r="AB606" s="567"/>
      <c r="AC606" s="567"/>
      <c r="AE606" s="286"/>
    </row>
    <row r="607" spans="1:31" s="150" customFormat="1" ht="15" customHeight="1" x14ac:dyDescent="0.25">
      <c r="A607" s="247">
        <v>79</v>
      </c>
      <c r="B607" s="248"/>
      <c r="C607" s="248" t="s">
        <v>1144</v>
      </c>
      <c r="D607" s="260" t="s">
        <v>617</v>
      </c>
      <c r="E607" s="227"/>
      <c r="F607" s="248" t="s">
        <v>1188</v>
      </c>
      <c r="G607" s="248" t="s">
        <v>924</v>
      </c>
      <c r="H607" s="248" t="s">
        <v>932</v>
      </c>
      <c r="I607" s="248" t="s">
        <v>1140</v>
      </c>
      <c r="J607" s="248" t="s">
        <v>927</v>
      </c>
      <c r="K607" s="248" t="s">
        <v>1189</v>
      </c>
      <c r="L607" s="248" t="s">
        <v>932</v>
      </c>
      <c r="M607" s="248" t="s">
        <v>1142</v>
      </c>
      <c r="N607" s="248" t="s">
        <v>972</v>
      </c>
      <c r="O607" s="248"/>
      <c r="P607" s="247"/>
      <c r="Q607" s="247"/>
      <c r="R607" s="247"/>
      <c r="S607" s="247"/>
      <c r="T607" s="226">
        <v>30</v>
      </c>
      <c r="U607" s="226"/>
      <c r="V607" s="226">
        <v>30</v>
      </c>
      <c r="W607" s="226">
        <v>28</v>
      </c>
      <c r="X607" s="226">
        <v>28</v>
      </c>
      <c r="Y607" s="576"/>
      <c r="Z607" s="567"/>
      <c r="AA607" s="567"/>
      <c r="AB607" s="567"/>
      <c r="AC607" s="567"/>
      <c r="AE607" s="286"/>
    </row>
    <row r="608" spans="1:31" s="150" customFormat="1" ht="15" customHeight="1" x14ac:dyDescent="0.25">
      <c r="A608" s="247">
        <v>56</v>
      </c>
      <c r="B608" s="248"/>
      <c r="C608" s="248" t="s">
        <v>1144</v>
      </c>
      <c r="D608" s="260" t="s">
        <v>617</v>
      </c>
      <c r="E608" s="227"/>
      <c r="F608" s="248" t="s">
        <v>1190</v>
      </c>
      <c r="G608" s="248" t="s">
        <v>924</v>
      </c>
      <c r="H608" s="248" t="s">
        <v>932</v>
      </c>
      <c r="I608" s="248" t="s">
        <v>926</v>
      </c>
      <c r="J608" s="248" t="s">
        <v>927</v>
      </c>
      <c r="K608" s="260" t="s">
        <v>1191</v>
      </c>
      <c r="L608" s="248" t="s">
        <v>932</v>
      </c>
      <c r="M608" s="248" t="s">
        <v>1192</v>
      </c>
      <c r="N608" s="248" t="s">
        <v>972</v>
      </c>
      <c r="O608" s="248"/>
      <c r="P608" s="247"/>
      <c r="Q608" s="247"/>
      <c r="R608" s="247"/>
      <c r="S608" s="247"/>
      <c r="T608" s="226">
        <v>90</v>
      </c>
      <c r="U608" s="226"/>
      <c r="V608" s="226">
        <v>60</v>
      </c>
      <c r="W608" s="226">
        <v>80</v>
      </c>
      <c r="X608" s="226">
        <v>80</v>
      </c>
      <c r="Y608" s="576"/>
      <c r="Z608" s="567"/>
      <c r="AA608" s="567"/>
      <c r="AB608" s="567"/>
      <c r="AC608" s="567"/>
      <c r="AE608" s="286"/>
    </row>
    <row r="609" spans="1:31" ht="15" customHeight="1" x14ac:dyDescent="0.25">
      <c r="A609" s="169">
        <v>79</v>
      </c>
      <c r="B609" s="146"/>
      <c r="C609" s="181" t="s">
        <v>618</v>
      </c>
      <c r="D609" s="180" t="s">
        <v>619</v>
      </c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17"/>
      <c r="P609" s="106">
        <v>0</v>
      </c>
      <c r="Q609" s="106">
        <v>0</v>
      </c>
      <c r="R609" s="106">
        <v>0</v>
      </c>
      <c r="S609" s="106"/>
      <c r="T609" s="106"/>
      <c r="U609" s="106"/>
      <c r="V609" s="106"/>
      <c r="W609" s="106"/>
      <c r="X609" s="106"/>
      <c r="Y609" s="572"/>
      <c r="Z609" s="573"/>
      <c r="AA609" s="573"/>
      <c r="AB609" s="573"/>
      <c r="AC609" s="573"/>
      <c r="AE609" s="294">
        <f t="shared" si="274"/>
        <v>0</v>
      </c>
    </row>
    <row r="610" spans="1:31" ht="15" customHeight="1" x14ac:dyDescent="0.25">
      <c r="A610" s="232">
        <v>79</v>
      </c>
      <c r="B610" s="146"/>
      <c r="C610" s="233" t="s">
        <v>620</v>
      </c>
      <c r="D610" s="17" t="s">
        <v>621</v>
      </c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6"/>
      <c r="P610" s="106">
        <v>0</v>
      </c>
      <c r="Q610" s="106">
        <v>0</v>
      </c>
      <c r="R610" s="106">
        <v>0</v>
      </c>
      <c r="S610" s="106">
        <v>180</v>
      </c>
      <c r="T610" s="106">
        <f>SUM(T611:T616)</f>
        <v>200</v>
      </c>
      <c r="U610" s="106">
        <f t="shared" ref="U610:X610" si="282">SUM(U611:U616)</f>
        <v>0</v>
      </c>
      <c r="V610" s="106">
        <f t="shared" si="282"/>
        <v>205</v>
      </c>
      <c r="W610" s="106">
        <f t="shared" ref="W610" si="283">SUM(W611:W616)</f>
        <v>182</v>
      </c>
      <c r="X610" s="106">
        <f t="shared" si="282"/>
        <v>182</v>
      </c>
      <c r="Y610" s="572"/>
      <c r="Z610" s="573"/>
      <c r="AA610" s="573"/>
      <c r="AB610" s="573"/>
      <c r="AC610" s="573"/>
      <c r="AE610" s="297">
        <f t="shared" si="274"/>
        <v>25</v>
      </c>
    </row>
    <row r="611" spans="1:31" s="150" customFormat="1" ht="15" customHeight="1" x14ac:dyDescent="0.25">
      <c r="A611" s="247">
        <v>79</v>
      </c>
      <c r="B611" s="248"/>
      <c r="C611" s="248" t="s">
        <v>620</v>
      </c>
      <c r="D611" s="260" t="s">
        <v>1193</v>
      </c>
      <c r="E611" s="267"/>
      <c r="F611" s="401">
        <v>100001962</v>
      </c>
      <c r="G611" s="248" t="s">
        <v>924</v>
      </c>
      <c r="H611" s="248" t="s">
        <v>947</v>
      </c>
      <c r="I611" s="248" t="s">
        <v>960</v>
      </c>
      <c r="J611" s="248" t="s">
        <v>927</v>
      </c>
      <c r="K611" s="248" t="s">
        <v>1194</v>
      </c>
      <c r="L611" s="248" t="s">
        <v>947</v>
      </c>
      <c r="M611" s="248" t="s">
        <v>1195</v>
      </c>
      <c r="N611" s="248" t="s">
        <v>1159</v>
      </c>
      <c r="O611" s="248"/>
      <c r="P611" s="247"/>
      <c r="Q611" s="247"/>
      <c r="R611" s="247"/>
      <c r="S611" s="247"/>
      <c r="T611" s="226">
        <v>31</v>
      </c>
      <c r="U611" s="226"/>
      <c r="V611" s="226">
        <v>31</v>
      </c>
      <c r="W611" s="226">
        <v>30</v>
      </c>
      <c r="X611" s="226">
        <v>30</v>
      </c>
      <c r="Y611" s="576"/>
      <c r="Z611" s="567"/>
      <c r="AA611" s="567"/>
      <c r="AB611" s="567"/>
      <c r="AC611" s="567"/>
      <c r="AE611" s="286"/>
    </row>
    <row r="612" spans="1:31" s="150" customFormat="1" ht="15" customHeight="1" x14ac:dyDescent="0.25">
      <c r="A612" s="247">
        <v>79</v>
      </c>
      <c r="B612" s="248"/>
      <c r="C612" s="248" t="s">
        <v>620</v>
      </c>
      <c r="D612" s="260" t="s">
        <v>1193</v>
      </c>
      <c r="E612" s="267"/>
      <c r="F612" s="248" t="s">
        <v>1165</v>
      </c>
      <c r="G612" s="248" t="s">
        <v>924</v>
      </c>
      <c r="H612" s="248" t="s">
        <v>951</v>
      </c>
      <c r="I612" s="248" t="s">
        <v>926</v>
      </c>
      <c r="J612" s="248" t="s">
        <v>1110</v>
      </c>
      <c r="K612" s="260" t="s">
        <v>1166</v>
      </c>
      <c r="L612" s="248" t="s">
        <v>951</v>
      </c>
      <c r="M612" s="248" t="s">
        <v>1167</v>
      </c>
      <c r="N612" s="248" t="s">
        <v>954</v>
      </c>
      <c r="O612" s="248"/>
      <c r="P612" s="247"/>
      <c r="Q612" s="247"/>
      <c r="R612" s="247"/>
      <c r="S612" s="247"/>
      <c r="T612" s="226">
        <v>31</v>
      </c>
      <c r="U612" s="226"/>
      <c r="V612" s="226">
        <v>20</v>
      </c>
      <c r="W612" s="226">
        <v>20</v>
      </c>
      <c r="X612" s="226">
        <v>20</v>
      </c>
      <c r="Y612" s="576"/>
      <c r="Z612" s="567"/>
      <c r="AA612" s="567"/>
      <c r="AB612" s="567"/>
      <c r="AC612" s="567"/>
      <c r="AE612" s="286"/>
    </row>
    <row r="613" spans="1:31" s="150" customFormat="1" ht="15" customHeight="1" x14ac:dyDescent="0.25">
      <c r="A613" s="247">
        <v>79</v>
      </c>
      <c r="B613" s="248"/>
      <c r="C613" s="248" t="s">
        <v>620</v>
      </c>
      <c r="D613" s="260" t="s">
        <v>1193</v>
      </c>
      <c r="E613" s="267"/>
      <c r="F613" s="248" t="s">
        <v>1168</v>
      </c>
      <c r="G613" s="248" t="s">
        <v>924</v>
      </c>
      <c r="H613" s="248" t="s">
        <v>956</v>
      </c>
      <c r="I613" s="248" t="s">
        <v>926</v>
      </c>
      <c r="J613" s="248" t="s">
        <v>1110</v>
      </c>
      <c r="K613" s="260" t="s">
        <v>1169</v>
      </c>
      <c r="L613" s="248" t="s">
        <v>956</v>
      </c>
      <c r="M613" s="248" t="s">
        <v>1170</v>
      </c>
      <c r="N613" s="248" t="s">
        <v>1171</v>
      </c>
      <c r="O613" s="248"/>
      <c r="P613" s="247"/>
      <c r="Q613" s="247"/>
      <c r="R613" s="247"/>
      <c r="S613" s="247"/>
      <c r="T613" s="226">
        <v>30</v>
      </c>
      <c r="U613" s="226"/>
      <c r="V613" s="226">
        <v>26</v>
      </c>
      <c r="W613" s="226">
        <v>26</v>
      </c>
      <c r="X613" s="226">
        <v>26</v>
      </c>
      <c r="Y613" s="576"/>
      <c r="Z613" s="567"/>
      <c r="AA613" s="567"/>
      <c r="AB613" s="567"/>
      <c r="AC613" s="567"/>
      <c r="AE613" s="286"/>
    </row>
    <row r="614" spans="1:31" s="150" customFormat="1" ht="15" customHeight="1" x14ac:dyDescent="0.25">
      <c r="A614" s="247">
        <v>79</v>
      </c>
      <c r="B614" s="248"/>
      <c r="C614" s="248" t="s">
        <v>620</v>
      </c>
      <c r="D614" s="260" t="s">
        <v>1193</v>
      </c>
      <c r="E614" s="267"/>
      <c r="F614" s="248" t="s">
        <v>1172</v>
      </c>
      <c r="G614" s="248" t="s">
        <v>924</v>
      </c>
      <c r="H614" s="248" t="s">
        <v>956</v>
      </c>
      <c r="I614" s="248" t="s">
        <v>926</v>
      </c>
      <c r="J614" s="248" t="s">
        <v>927</v>
      </c>
      <c r="K614" s="260" t="s">
        <v>1173</v>
      </c>
      <c r="L614" s="248" t="s">
        <v>1174</v>
      </c>
      <c r="M614" s="248" t="s">
        <v>1175</v>
      </c>
      <c r="N614" s="248" t="s">
        <v>1176</v>
      </c>
      <c r="O614" s="248"/>
      <c r="P614" s="247"/>
      <c r="Q614" s="247"/>
      <c r="R614" s="247"/>
      <c r="S614" s="247"/>
      <c r="T614" s="226">
        <v>50</v>
      </c>
      <c r="U614" s="226"/>
      <c r="V614" s="226">
        <v>50</v>
      </c>
      <c r="W614" s="226">
        <v>50</v>
      </c>
      <c r="X614" s="226">
        <v>50</v>
      </c>
      <c r="Y614" s="576"/>
      <c r="Z614" s="567"/>
      <c r="AA614" s="567"/>
      <c r="AB614" s="567"/>
      <c r="AC614" s="567"/>
      <c r="AE614" s="286"/>
    </row>
    <row r="615" spans="1:31" s="150" customFormat="1" ht="15" customHeight="1" x14ac:dyDescent="0.25">
      <c r="A615" s="247">
        <v>79</v>
      </c>
      <c r="B615" s="248"/>
      <c r="C615" s="248" t="s">
        <v>620</v>
      </c>
      <c r="D615" s="260" t="s">
        <v>1193</v>
      </c>
      <c r="E615" s="267"/>
      <c r="F615" s="248" t="s">
        <v>1190</v>
      </c>
      <c r="G615" s="248" t="s">
        <v>924</v>
      </c>
      <c r="H615" s="248" t="s">
        <v>932</v>
      </c>
      <c r="I615" s="248" t="s">
        <v>926</v>
      </c>
      <c r="J615" s="248" t="s">
        <v>1110</v>
      </c>
      <c r="K615" s="260" t="s">
        <v>1191</v>
      </c>
      <c r="L615" s="248" t="s">
        <v>932</v>
      </c>
      <c r="M615" s="248" t="s">
        <v>1192</v>
      </c>
      <c r="N615" s="248" t="s">
        <v>972</v>
      </c>
      <c r="O615" s="248"/>
      <c r="P615" s="247"/>
      <c r="Q615" s="247"/>
      <c r="R615" s="247"/>
      <c r="S615" s="247"/>
      <c r="T615" s="226">
        <v>30</v>
      </c>
      <c r="U615" s="226"/>
      <c r="V615" s="226">
        <v>50</v>
      </c>
      <c r="W615" s="226">
        <v>30</v>
      </c>
      <c r="X615" s="226">
        <v>30</v>
      </c>
      <c r="Y615" s="576"/>
      <c r="Z615" s="567"/>
      <c r="AA615" s="567"/>
      <c r="AB615" s="567"/>
      <c r="AC615" s="567"/>
      <c r="AE615" s="286"/>
    </row>
    <row r="616" spans="1:31" s="150" customFormat="1" ht="15" customHeight="1" x14ac:dyDescent="0.25">
      <c r="A616" s="247">
        <v>79</v>
      </c>
      <c r="B616" s="248"/>
      <c r="C616" s="248" t="s">
        <v>620</v>
      </c>
      <c r="D616" s="260" t="s">
        <v>1193</v>
      </c>
      <c r="E616" s="267"/>
      <c r="F616" s="248" t="s">
        <v>1196</v>
      </c>
      <c r="G616" s="248" t="s">
        <v>924</v>
      </c>
      <c r="H616" s="248" t="s">
        <v>932</v>
      </c>
      <c r="I616" s="248" t="s">
        <v>960</v>
      </c>
      <c r="J616" s="248" t="s">
        <v>1110</v>
      </c>
      <c r="K616" s="248" t="s">
        <v>1197</v>
      </c>
      <c r="L616" s="248" t="s">
        <v>932</v>
      </c>
      <c r="M616" s="248" t="s">
        <v>1198</v>
      </c>
      <c r="N616" s="248" t="s">
        <v>944</v>
      </c>
      <c r="O616" s="248"/>
      <c r="P616" s="247"/>
      <c r="Q616" s="247"/>
      <c r="R616" s="247"/>
      <c r="S616" s="247"/>
      <c r="T616" s="226">
        <v>28</v>
      </c>
      <c r="U616" s="226"/>
      <c r="V616" s="226">
        <v>28</v>
      </c>
      <c r="W616" s="226">
        <v>26</v>
      </c>
      <c r="X616" s="226">
        <v>26</v>
      </c>
      <c r="Y616" s="576"/>
      <c r="Z616" s="567"/>
      <c r="AA616" s="567"/>
      <c r="AB616" s="567"/>
      <c r="AC616" s="567"/>
      <c r="AE616" s="286"/>
    </row>
    <row r="617" spans="1:31" ht="15" customHeight="1" x14ac:dyDescent="0.25">
      <c r="A617" s="182">
        <v>82</v>
      </c>
      <c r="B617" s="219" t="s">
        <v>622</v>
      </c>
      <c r="C617" s="218"/>
      <c r="D617" s="11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70"/>
      <c r="P617" s="104">
        <f>P618+P621+P627+P631+P644</f>
        <v>15</v>
      </c>
      <c r="Q617" s="104">
        <f t="shared" ref="Q617:Y617" si="284">Q618+Q621+Q627+Q631+Q644</f>
        <v>15</v>
      </c>
      <c r="R617" s="104">
        <f t="shared" si="284"/>
        <v>0</v>
      </c>
      <c r="S617" s="104">
        <f t="shared" si="284"/>
        <v>15</v>
      </c>
      <c r="T617" s="104">
        <f t="shared" si="284"/>
        <v>15</v>
      </c>
      <c r="U617" s="104">
        <f t="shared" si="284"/>
        <v>0</v>
      </c>
      <c r="V617" s="104">
        <f t="shared" si="284"/>
        <v>15</v>
      </c>
      <c r="W617" s="384">
        <f t="shared" ref="W617" si="285">W618+W621+W627+W631+W644</f>
        <v>15</v>
      </c>
      <c r="X617" s="384">
        <f t="shared" si="284"/>
        <v>15</v>
      </c>
      <c r="Y617" s="562">
        <f t="shared" si="284"/>
        <v>0</v>
      </c>
      <c r="Z617" s="563"/>
      <c r="AA617" s="563"/>
      <c r="AB617" s="563"/>
      <c r="AC617" s="563"/>
      <c r="AE617" s="292">
        <f t="shared" si="274"/>
        <v>0</v>
      </c>
    </row>
    <row r="618" spans="1:31" ht="15" customHeight="1" x14ac:dyDescent="0.25">
      <c r="A618" s="244">
        <v>82</v>
      </c>
      <c r="B618" s="220"/>
      <c r="C618" s="243" t="s">
        <v>624</v>
      </c>
      <c r="D618" s="14" t="s">
        <v>625</v>
      </c>
      <c r="E618" s="237"/>
      <c r="F618" s="237"/>
      <c r="G618" s="237"/>
      <c r="H618" s="237"/>
      <c r="I618" s="237"/>
      <c r="J618" s="237"/>
      <c r="K618" s="237"/>
      <c r="L618" s="237"/>
      <c r="M618" s="237"/>
      <c r="N618" s="237"/>
      <c r="O618" s="24"/>
      <c r="P618" s="103">
        <f>P619+P620</f>
        <v>0</v>
      </c>
      <c r="Q618" s="103">
        <f t="shared" ref="Q618:Y618" si="286">Q619+Q620</f>
        <v>0</v>
      </c>
      <c r="R618" s="103">
        <f t="shared" si="286"/>
        <v>0</v>
      </c>
      <c r="S618" s="103">
        <f t="shared" si="286"/>
        <v>0</v>
      </c>
      <c r="T618" s="103">
        <f t="shared" si="286"/>
        <v>0</v>
      </c>
      <c r="U618" s="103">
        <f t="shared" si="286"/>
        <v>0</v>
      </c>
      <c r="V618" s="103">
        <f t="shared" si="286"/>
        <v>0</v>
      </c>
      <c r="W618" s="385">
        <f t="shared" ref="W618" si="287">W619+W620</f>
        <v>0</v>
      </c>
      <c r="X618" s="385">
        <f t="shared" si="286"/>
        <v>0</v>
      </c>
      <c r="Y618" s="568">
        <f t="shared" si="286"/>
        <v>0</v>
      </c>
      <c r="Z618" s="565"/>
      <c r="AA618" s="565"/>
      <c r="AB618" s="565"/>
      <c r="AC618" s="565"/>
      <c r="AE618" s="293">
        <f t="shared" si="274"/>
        <v>0</v>
      </c>
    </row>
    <row r="619" spans="1:31" ht="15" customHeight="1" x14ac:dyDescent="0.25">
      <c r="A619" s="179">
        <v>82</v>
      </c>
      <c r="B619" s="45"/>
      <c r="C619" s="85" t="s">
        <v>624</v>
      </c>
      <c r="D619" s="46" t="s">
        <v>625</v>
      </c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1"/>
      <c r="P619" s="106">
        <v>0</v>
      </c>
      <c r="Q619" s="106">
        <v>0</v>
      </c>
      <c r="R619" s="106">
        <v>0</v>
      </c>
      <c r="S619" s="106"/>
      <c r="T619" s="106"/>
      <c r="U619" s="106"/>
      <c r="V619" s="106"/>
      <c r="W619" s="106"/>
      <c r="X619" s="106"/>
      <c r="Y619" s="572"/>
      <c r="Z619" s="573"/>
      <c r="AA619" s="573"/>
      <c r="AB619" s="573"/>
      <c r="AC619" s="573"/>
      <c r="AE619" s="294">
        <f t="shared" si="274"/>
        <v>0</v>
      </c>
    </row>
    <row r="620" spans="1:31" ht="15" customHeight="1" x14ac:dyDescent="0.25">
      <c r="A620" s="232">
        <v>82</v>
      </c>
      <c r="B620" s="39"/>
      <c r="C620" s="177" t="s">
        <v>626</v>
      </c>
      <c r="D620" s="17" t="s">
        <v>627</v>
      </c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8"/>
      <c r="P620" s="110">
        <v>0</v>
      </c>
      <c r="Q620" s="110">
        <v>0</v>
      </c>
      <c r="R620" s="106">
        <v>0</v>
      </c>
      <c r="S620" s="110"/>
      <c r="T620" s="110"/>
      <c r="U620" s="110"/>
      <c r="V620" s="110"/>
      <c r="W620" s="110"/>
      <c r="X620" s="110"/>
      <c r="Y620" s="574"/>
      <c r="Z620" s="573"/>
      <c r="AA620" s="573"/>
      <c r="AB620" s="573"/>
      <c r="AC620" s="573"/>
      <c r="AE620" s="294">
        <f t="shared" si="274"/>
        <v>0</v>
      </c>
    </row>
    <row r="621" spans="1:31" ht="15" customHeight="1" x14ac:dyDescent="0.25">
      <c r="A621" s="244">
        <v>82</v>
      </c>
      <c r="B621" s="220"/>
      <c r="C621" s="243" t="s">
        <v>628</v>
      </c>
      <c r="D621" s="14" t="s">
        <v>629</v>
      </c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6"/>
      <c r="P621" s="105">
        <f>P622+P623+P625+P626</f>
        <v>15</v>
      </c>
      <c r="Q621" s="105">
        <f t="shared" ref="Q621:Y621" si="288">Q622+Q623+Q625+Q626</f>
        <v>15</v>
      </c>
      <c r="R621" s="105">
        <f t="shared" si="288"/>
        <v>0</v>
      </c>
      <c r="S621" s="105">
        <v>15</v>
      </c>
      <c r="T621" s="105">
        <f t="shared" si="288"/>
        <v>15</v>
      </c>
      <c r="U621" s="105">
        <f t="shared" si="288"/>
        <v>0</v>
      </c>
      <c r="V621" s="105">
        <f t="shared" si="288"/>
        <v>15</v>
      </c>
      <c r="W621" s="111">
        <f t="shared" ref="W621" si="289">W622+W623+W625+W626</f>
        <v>15</v>
      </c>
      <c r="X621" s="111">
        <f t="shared" si="288"/>
        <v>15</v>
      </c>
      <c r="Y621" s="564">
        <f t="shared" si="288"/>
        <v>0</v>
      </c>
      <c r="Z621" s="565"/>
      <c r="AA621" s="565"/>
      <c r="AB621" s="565"/>
      <c r="AC621" s="565"/>
      <c r="AE621" s="293">
        <f t="shared" si="274"/>
        <v>0</v>
      </c>
    </row>
    <row r="622" spans="1:31" ht="15" customHeight="1" x14ac:dyDescent="0.25">
      <c r="A622" s="179">
        <v>82</v>
      </c>
      <c r="B622" s="45"/>
      <c r="C622" s="85" t="s">
        <v>832</v>
      </c>
      <c r="D622" s="46" t="s">
        <v>629</v>
      </c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8"/>
      <c r="P622" s="110">
        <v>0</v>
      </c>
      <c r="Q622" s="110">
        <v>0</v>
      </c>
      <c r="R622" s="106">
        <v>0</v>
      </c>
      <c r="S622" s="110"/>
      <c r="T622" s="110"/>
      <c r="U622" s="110"/>
      <c r="V622" s="110"/>
      <c r="W622" s="110"/>
      <c r="X622" s="110"/>
      <c r="Y622" s="574"/>
      <c r="Z622" s="573"/>
      <c r="AA622" s="573"/>
      <c r="AB622" s="573"/>
      <c r="AC622" s="573"/>
      <c r="AE622" s="294">
        <f t="shared" si="274"/>
        <v>0</v>
      </c>
    </row>
    <row r="623" spans="1:31" ht="15" customHeight="1" x14ac:dyDescent="0.25">
      <c r="A623" s="232">
        <v>82</v>
      </c>
      <c r="B623" s="39"/>
      <c r="C623" s="233" t="s">
        <v>630</v>
      </c>
      <c r="D623" s="17" t="s">
        <v>631</v>
      </c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40"/>
      <c r="P623" s="106">
        <v>15</v>
      </c>
      <c r="Q623" s="106">
        <v>15</v>
      </c>
      <c r="R623" s="106">
        <v>0</v>
      </c>
      <c r="S623" s="106"/>
      <c r="T623" s="106">
        <f>SUM(T624)</f>
        <v>15</v>
      </c>
      <c r="U623" s="106">
        <f t="shared" ref="U623:X623" si="290">SUM(U624)</f>
        <v>0</v>
      </c>
      <c r="V623" s="106">
        <f t="shared" si="290"/>
        <v>15</v>
      </c>
      <c r="W623" s="106">
        <f t="shared" si="290"/>
        <v>15</v>
      </c>
      <c r="X623" s="106">
        <f t="shared" si="290"/>
        <v>15</v>
      </c>
      <c r="Y623" s="572"/>
      <c r="Z623" s="573"/>
      <c r="AA623" s="573"/>
      <c r="AB623" s="573"/>
      <c r="AC623" s="573"/>
      <c r="AE623" s="297">
        <f t="shared" si="274"/>
        <v>15</v>
      </c>
    </row>
    <row r="624" spans="1:31" s="150" customFormat="1" ht="15" customHeight="1" x14ac:dyDescent="0.25">
      <c r="A624" s="247">
        <v>82</v>
      </c>
      <c r="B624" s="248"/>
      <c r="C624" s="248" t="s">
        <v>630</v>
      </c>
      <c r="D624" s="260" t="s">
        <v>1199</v>
      </c>
      <c r="E624" s="227"/>
      <c r="F624" s="248" t="s">
        <v>1200</v>
      </c>
      <c r="G624" s="248" t="s">
        <v>924</v>
      </c>
      <c r="H624" s="248" t="s">
        <v>932</v>
      </c>
      <c r="I624" s="248" t="s">
        <v>960</v>
      </c>
      <c r="J624" s="248" t="s">
        <v>927</v>
      </c>
      <c r="K624" s="248" t="s">
        <v>1201</v>
      </c>
      <c r="L624" s="248" t="s">
        <v>932</v>
      </c>
      <c r="M624" s="248" t="s">
        <v>1202</v>
      </c>
      <c r="N624" s="248" t="s">
        <v>972</v>
      </c>
      <c r="O624" s="248"/>
      <c r="P624" s="247"/>
      <c r="Q624" s="247"/>
      <c r="R624" s="247"/>
      <c r="S624" s="247"/>
      <c r="T624" s="226">
        <v>15</v>
      </c>
      <c r="U624" s="226"/>
      <c r="V624" s="226">
        <v>15</v>
      </c>
      <c r="W624" s="226">
        <v>15</v>
      </c>
      <c r="X624" s="226">
        <v>15</v>
      </c>
      <c r="Y624" s="576"/>
      <c r="Z624" s="567"/>
      <c r="AA624" s="567"/>
      <c r="AB624" s="567"/>
      <c r="AC624" s="567"/>
      <c r="AE624" s="286"/>
    </row>
    <row r="625" spans="1:31" ht="15" customHeight="1" x14ac:dyDescent="0.25">
      <c r="A625" s="163">
        <v>82</v>
      </c>
      <c r="B625" s="39"/>
      <c r="C625" s="233" t="s">
        <v>756</v>
      </c>
      <c r="D625" s="17" t="s">
        <v>757</v>
      </c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8"/>
      <c r="P625" s="110">
        <v>0</v>
      </c>
      <c r="Q625" s="110">
        <v>0</v>
      </c>
      <c r="R625" s="106">
        <v>0</v>
      </c>
      <c r="S625" s="110"/>
      <c r="T625" s="110"/>
      <c r="U625" s="110"/>
      <c r="V625" s="110"/>
      <c r="W625" s="110"/>
      <c r="X625" s="110"/>
      <c r="Y625" s="574"/>
      <c r="Z625" s="573"/>
      <c r="AA625" s="573"/>
      <c r="AB625" s="573"/>
      <c r="AC625" s="573"/>
      <c r="AE625" s="294">
        <f t="shared" si="274"/>
        <v>0</v>
      </c>
    </row>
    <row r="626" spans="1:31" ht="15" customHeight="1" x14ac:dyDescent="0.25">
      <c r="A626" s="163">
        <v>82</v>
      </c>
      <c r="B626" s="39"/>
      <c r="C626" s="233" t="s">
        <v>758</v>
      </c>
      <c r="D626" s="17" t="s">
        <v>759</v>
      </c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6"/>
      <c r="P626" s="106">
        <v>0</v>
      </c>
      <c r="Q626" s="106">
        <v>0</v>
      </c>
      <c r="R626" s="106">
        <v>0</v>
      </c>
      <c r="S626" s="106"/>
      <c r="T626" s="106"/>
      <c r="U626" s="106"/>
      <c r="V626" s="106"/>
      <c r="W626" s="106"/>
      <c r="X626" s="106"/>
      <c r="Y626" s="572"/>
      <c r="Z626" s="573"/>
      <c r="AA626" s="573"/>
      <c r="AB626" s="573"/>
      <c r="AC626" s="573"/>
      <c r="AE626" s="294">
        <f t="shared" si="274"/>
        <v>0</v>
      </c>
    </row>
    <row r="627" spans="1:31" ht="15" customHeight="1" x14ac:dyDescent="0.25">
      <c r="A627" s="244">
        <v>82</v>
      </c>
      <c r="B627" s="220"/>
      <c r="C627" s="243" t="s">
        <v>632</v>
      </c>
      <c r="D627" s="14" t="s">
        <v>633</v>
      </c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4"/>
      <c r="P627" s="105">
        <f>P628+P629+P630</f>
        <v>0</v>
      </c>
      <c r="Q627" s="105">
        <f t="shared" ref="Q627:Y627" si="291">Q628+Q629+Q630</f>
        <v>0</v>
      </c>
      <c r="R627" s="105">
        <f t="shared" si="291"/>
        <v>0</v>
      </c>
      <c r="S627" s="105">
        <f t="shared" si="291"/>
        <v>0</v>
      </c>
      <c r="T627" s="105">
        <f t="shared" si="291"/>
        <v>0</v>
      </c>
      <c r="U627" s="105">
        <f t="shared" si="291"/>
        <v>0</v>
      </c>
      <c r="V627" s="105">
        <f t="shared" si="291"/>
        <v>0</v>
      </c>
      <c r="W627" s="111">
        <f t="shared" ref="W627" si="292">W628+W629+W630</f>
        <v>0</v>
      </c>
      <c r="X627" s="111">
        <f t="shared" si="291"/>
        <v>0</v>
      </c>
      <c r="Y627" s="564">
        <f t="shared" si="291"/>
        <v>0</v>
      </c>
      <c r="Z627" s="565"/>
      <c r="AA627" s="565"/>
      <c r="AB627" s="565"/>
      <c r="AC627" s="565"/>
      <c r="AE627" s="293">
        <f t="shared" si="274"/>
        <v>0</v>
      </c>
    </row>
    <row r="628" spans="1:31" ht="15" customHeight="1" x14ac:dyDescent="0.25">
      <c r="A628" s="179">
        <v>82</v>
      </c>
      <c r="B628" s="45"/>
      <c r="C628" s="85" t="s">
        <v>833</v>
      </c>
      <c r="D628" s="46" t="s">
        <v>633</v>
      </c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6"/>
      <c r="P628" s="106">
        <v>0</v>
      </c>
      <c r="Q628" s="106">
        <v>0</v>
      </c>
      <c r="R628" s="106">
        <v>0</v>
      </c>
      <c r="S628" s="106"/>
      <c r="T628" s="106"/>
      <c r="U628" s="106"/>
      <c r="V628" s="106"/>
      <c r="W628" s="106"/>
      <c r="X628" s="106"/>
      <c r="Y628" s="572"/>
      <c r="Z628" s="573"/>
      <c r="AA628" s="573"/>
      <c r="AB628" s="573"/>
      <c r="AC628" s="573"/>
      <c r="AE628" s="294">
        <f t="shared" si="274"/>
        <v>0</v>
      </c>
    </row>
    <row r="629" spans="1:31" ht="15" customHeight="1" x14ac:dyDescent="0.25">
      <c r="A629" s="163">
        <v>82</v>
      </c>
      <c r="B629" s="39"/>
      <c r="C629" s="85" t="s">
        <v>760</v>
      </c>
      <c r="D629" s="46" t="s">
        <v>813</v>
      </c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6"/>
      <c r="P629" s="106">
        <v>0</v>
      </c>
      <c r="Q629" s="106">
        <v>0</v>
      </c>
      <c r="R629" s="106">
        <v>0</v>
      </c>
      <c r="S629" s="106"/>
      <c r="T629" s="106"/>
      <c r="U629" s="106"/>
      <c r="V629" s="106"/>
      <c r="W629" s="106"/>
      <c r="X629" s="106"/>
      <c r="Y629" s="572"/>
      <c r="Z629" s="573"/>
      <c r="AA629" s="573"/>
      <c r="AB629" s="573"/>
      <c r="AC629" s="573"/>
      <c r="AE629" s="294">
        <f t="shared" si="274"/>
        <v>0</v>
      </c>
    </row>
    <row r="630" spans="1:31" ht="15" customHeight="1" x14ac:dyDescent="0.25">
      <c r="A630" s="163">
        <v>82</v>
      </c>
      <c r="B630" s="39"/>
      <c r="C630" s="85" t="s">
        <v>846</v>
      </c>
      <c r="D630" s="46" t="s">
        <v>761</v>
      </c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6"/>
      <c r="P630" s="106">
        <v>0</v>
      </c>
      <c r="Q630" s="106">
        <v>0</v>
      </c>
      <c r="R630" s="106">
        <v>0</v>
      </c>
      <c r="S630" s="106"/>
      <c r="T630" s="106"/>
      <c r="U630" s="106"/>
      <c r="V630" s="106"/>
      <c r="W630" s="106"/>
      <c r="X630" s="106"/>
      <c r="Y630" s="572"/>
      <c r="Z630" s="573"/>
      <c r="AA630" s="573"/>
      <c r="AB630" s="573"/>
      <c r="AC630" s="573"/>
      <c r="AE630" s="294">
        <f t="shared" si="274"/>
        <v>0</v>
      </c>
    </row>
    <row r="631" spans="1:31" ht="15" customHeight="1" x14ac:dyDescent="0.25">
      <c r="A631" s="244">
        <v>82</v>
      </c>
      <c r="B631" s="220"/>
      <c r="C631" s="243" t="s">
        <v>634</v>
      </c>
      <c r="D631" s="14" t="s">
        <v>635</v>
      </c>
      <c r="E631" s="220"/>
      <c r="F631" s="220"/>
      <c r="G631" s="220"/>
      <c r="H631" s="220"/>
      <c r="I631" s="220"/>
      <c r="J631" s="220"/>
      <c r="K631" s="220"/>
      <c r="L631" s="220"/>
      <c r="M631" s="220"/>
      <c r="N631" s="220"/>
      <c r="O631" s="14"/>
      <c r="P631" s="105">
        <f>P632+P633+P634+P635+P636+P637+P638+P639+P640+P641+P642+P643</f>
        <v>0</v>
      </c>
      <c r="Q631" s="105">
        <f t="shared" ref="Q631:Y631" si="293">Q632+Q633+Q634+Q635+Q636+Q637+Q638+Q639+Q640+Q641+Q642+Q643</f>
        <v>0</v>
      </c>
      <c r="R631" s="105">
        <f t="shared" si="293"/>
        <v>0</v>
      </c>
      <c r="S631" s="105">
        <f t="shared" si="293"/>
        <v>0</v>
      </c>
      <c r="T631" s="105">
        <f t="shared" si="293"/>
        <v>0</v>
      </c>
      <c r="U631" s="105">
        <f t="shared" si="293"/>
        <v>0</v>
      </c>
      <c r="V631" s="105">
        <f t="shared" si="293"/>
        <v>0</v>
      </c>
      <c r="W631" s="111">
        <f t="shared" ref="W631" si="294">W632+W633+W634+W635+W636+W637+W638+W639+W640+W641+W642+W643</f>
        <v>0</v>
      </c>
      <c r="X631" s="111">
        <f t="shared" si="293"/>
        <v>0</v>
      </c>
      <c r="Y631" s="564">
        <f t="shared" si="293"/>
        <v>0</v>
      </c>
      <c r="Z631" s="565"/>
      <c r="AA631" s="565"/>
      <c r="AB631" s="565"/>
      <c r="AC631" s="565"/>
      <c r="AE631" s="293">
        <f t="shared" si="274"/>
        <v>0</v>
      </c>
    </row>
    <row r="632" spans="1:31" ht="15" customHeight="1" x14ac:dyDescent="0.25">
      <c r="A632" s="179">
        <v>83</v>
      </c>
      <c r="B632" s="45"/>
      <c r="C632" s="85" t="s">
        <v>865</v>
      </c>
      <c r="D632" s="46" t="s">
        <v>635</v>
      </c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6"/>
      <c r="P632" s="106">
        <v>0</v>
      </c>
      <c r="Q632" s="106">
        <v>0</v>
      </c>
      <c r="R632" s="106">
        <v>0</v>
      </c>
      <c r="S632" s="106"/>
      <c r="T632" s="106"/>
      <c r="U632" s="106"/>
      <c r="V632" s="106"/>
      <c r="W632" s="106"/>
      <c r="X632" s="106"/>
      <c r="Y632" s="572"/>
      <c r="Z632" s="573"/>
      <c r="AA632" s="573"/>
      <c r="AB632" s="573"/>
      <c r="AC632" s="573"/>
      <c r="AE632" s="294">
        <f t="shared" si="274"/>
        <v>0</v>
      </c>
    </row>
    <row r="633" spans="1:31" ht="15" customHeight="1" x14ac:dyDescent="0.25">
      <c r="A633" s="232">
        <v>82</v>
      </c>
      <c r="B633" s="233"/>
      <c r="C633" s="233" t="s">
        <v>636</v>
      </c>
      <c r="D633" s="17" t="s">
        <v>637</v>
      </c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8"/>
      <c r="P633" s="106">
        <v>0</v>
      </c>
      <c r="Q633" s="110">
        <v>0</v>
      </c>
      <c r="R633" s="106">
        <v>0</v>
      </c>
      <c r="S633" s="110"/>
      <c r="T633" s="110"/>
      <c r="U633" s="110"/>
      <c r="V633" s="110"/>
      <c r="W633" s="110"/>
      <c r="X633" s="110"/>
      <c r="Y633" s="574"/>
      <c r="Z633" s="573"/>
      <c r="AA633" s="573"/>
      <c r="AB633" s="573"/>
      <c r="AC633" s="573"/>
      <c r="AE633" s="294">
        <f t="shared" si="274"/>
        <v>0</v>
      </c>
    </row>
    <row r="634" spans="1:31" ht="15" customHeight="1" x14ac:dyDescent="0.25">
      <c r="A634" s="232">
        <v>82</v>
      </c>
      <c r="B634" s="233"/>
      <c r="C634" s="233" t="s">
        <v>638</v>
      </c>
      <c r="D634" s="17" t="s">
        <v>639</v>
      </c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2"/>
      <c r="P634" s="106">
        <v>0</v>
      </c>
      <c r="Q634" s="106">
        <v>0</v>
      </c>
      <c r="R634" s="106">
        <v>0</v>
      </c>
      <c r="S634" s="106"/>
      <c r="T634" s="106"/>
      <c r="U634" s="106"/>
      <c r="V634" s="106"/>
      <c r="W634" s="106"/>
      <c r="X634" s="106"/>
      <c r="Y634" s="572"/>
      <c r="Z634" s="573"/>
      <c r="AA634" s="573"/>
      <c r="AB634" s="573"/>
      <c r="AC634" s="573"/>
      <c r="AE634" s="294">
        <f t="shared" si="274"/>
        <v>0</v>
      </c>
    </row>
    <row r="635" spans="1:31" ht="15" customHeight="1" x14ac:dyDescent="0.25">
      <c r="A635" s="232">
        <v>82</v>
      </c>
      <c r="B635" s="233"/>
      <c r="C635" s="147" t="s">
        <v>640</v>
      </c>
      <c r="D635" s="148" t="s">
        <v>641</v>
      </c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6"/>
      <c r="P635" s="106">
        <v>0</v>
      </c>
      <c r="Q635" s="106">
        <v>0</v>
      </c>
      <c r="R635" s="106">
        <v>0</v>
      </c>
      <c r="S635" s="106"/>
      <c r="T635" s="106"/>
      <c r="U635" s="106"/>
      <c r="V635" s="106"/>
      <c r="W635" s="106"/>
      <c r="X635" s="106"/>
      <c r="Y635" s="572"/>
      <c r="Z635" s="573"/>
      <c r="AA635" s="573"/>
      <c r="AB635" s="573"/>
      <c r="AC635" s="573"/>
      <c r="AE635" s="294">
        <f t="shared" si="274"/>
        <v>0</v>
      </c>
    </row>
    <row r="636" spans="1:31" ht="15" customHeight="1" x14ac:dyDescent="0.25">
      <c r="A636" s="232">
        <v>82</v>
      </c>
      <c r="B636" s="233"/>
      <c r="C636" s="233" t="s">
        <v>642</v>
      </c>
      <c r="D636" s="17" t="s">
        <v>643</v>
      </c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17"/>
      <c r="P636" s="106">
        <v>0</v>
      </c>
      <c r="Q636" s="106">
        <v>0</v>
      </c>
      <c r="R636" s="106">
        <v>0</v>
      </c>
      <c r="S636" s="106"/>
      <c r="T636" s="106"/>
      <c r="U636" s="106"/>
      <c r="V636" s="106"/>
      <c r="W636" s="106"/>
      <c r="X636" s="106"/>
      <c r="Y636" s="572"/>
      <c r="Z636" s="573"/>
      <c r="AA636" s="573"/>
      <c r="AB636" s="573"/>
      <c r="AC636" s="573"/>
      <c r="AE636" s="294">
        <f t="shared" si="274"/>
        <v>0</v>
      </c>
    </row>
    <row r="637" spans="1:31" ht="15" customHeight="1" x14ac:dyDescent="0.25">
      <c r="A637" s="232">
        <v>82</v>
      </c>
      <c r="B637" s="233"/>
      <c r="C637" s="147" t="s">
        <v>644</v>
      </c>
      <c r="D637" s="148" t="s">
        <v>645</v>
      </c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8"/>
      <c r="P637" s="106">
        <v>0</v>
      </c>
      <c r="Q637" s="110">
        <v>0</v>
      </c>
      <c r="R637" s="106">
        <v>0</v>
      </c>
      <c r="S637" s="110"/>
      <c r="T637" s="110"/>
      <c r="U637" s="110"/>
      <c r="V637" s="110"/>
      <c r="W637" s="110"/>
      <c r="X637" s="110"/>
      <c r="Y637" s="574"/>
      <c r="Z637" s="573"/>
      <c r="AA637" s="573"/>
      <c r="AB637" s="573"/>
      <c r="AC637" s="573"/>
      <c r="AE637" s="294">
        <f t="shared" si="274"/>
        <v>0</v>
      </c>
    </row>
    <row r="638" spans="1:31" ht="15" customHeight="1" x14ac:dyDescent="0.25">
      <c r="A638" s="232">
        <v>82</v>
      </c>
      <c r="B638" s="233"/>
      <c r="C638" s="147" t="s">
        <v>646</v>
      </c>
      <c r="D638" s="148" t="s">
        <v>647</v>
      </c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1"/>
      <c r="P638" s="106">
        <v>0</v>
      </c>
      <c r="Q638" s="106">
        <v>0</v>
      </c>
      <c r="R638" s="106">
        <v>0</v>
      </c>
      <c r="S638" s="106"/>
      <c r="T638" s="106"/>
      <c r="U638" s="106"/>
      <c r="V638" s="106"/>
      <c r="W638" s="106"/>
      <c r="X638" s="106"/>
      <c r="Y638" s="572"/>
      <c r="Z638" s="573"/>
      <c r="AA638" s="573"/>
      <c r="AB638" s="573"/>
      <c r="AC638" s="573"/>
      <c r="AE638" s="294">
        <f t="shared" si="274"/>
        <v>0</v>
      </c>
    </row>
    <row r="639" spans="1:31" ht="15" customHeight="1" x14ac:dyDescent="0.25">
      <c r="A639" s="232">
        <v>82</v>
      </c>
      <c r="B639" s="233"/>
      <c r="C639" s="147" t="s">
        <v>648</v>
      </c>
      <c r="D639" s="148" t="s">
        <v>649</v>
      </c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8"/>
      <c r="P639" s="106">
        <v>0</v>
      </c>
      <c r="Q639" s="110">
        <v>0</v>
      </c>
      <c r="R639" s="106">
        <v>0</v>
      </c>
      <c r="S639" s="110"/>
      <c r="T639" s="110"/>
      <c r="U639" s="110"/>
      <c r="V639" s="110"/>
      <c r="W639" s="110"/>
      <c r="X639" s="110"/>
      <c r="Y639" s="574"/>
      <c r="Z639" s="573"/>
      <c r="AA639" s="573"/>
      <c r="AB639" s="573"/>
      <c r="AC639" s="573"/>
      <c r="AE639" s="294">
        <f t="shared" si="274"/>
        <v>0</v>
      </c>
    </row>
    <row r="640" spans="1:31" ht="15" customHeight="1" x14ac:dyDescent="0.25">
      <c r="A640" s="232">
        <v>82</v>
      </c>
      <c r="B640" s="233"/>
      <c r="C640" s="233" t="s">
        <v>650</v>
      </c>
      <c r="D640" s="17" t="s">
        <v>651</v>
      </c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17"/>
      <c r="P640" s="106">
        <v>0</v>
      </c>
      <c r="Q640" s="106">
        <v>0</v>
      </c>
      <c r="R640" s="106">
        <v>0</v>
      </c>
      <c r="S640" s="106"/>
      <c r="T640" s="106"/>
      <c r="U640" s="106"/>
      <c r="V640" s="106"/>
      <c r="W640" s="106"/>
      <c r="X640" s="106"/>
      <c r="Y640" s="572"/>
      <c r="Z640" s="573"/>
      <c r="AA640" s="573"/>
      <c r="AB640" s="573"/>
      <c r="AC640" s="573"/>
      <c r="AE640" s="294">
        <f t="shared" si="274"/>
        <v>0</v>
      </c>
    </row>
    <row r="641" spans="1:31" ht="15" customHeight="1" x14ac:dyDescent="0.25">
      <c r="A641" s="163">
        <v>82</v>
      </c>
      <c r="B641" s="39"/>
      <c r="C641" s="233" t="s">
        <v>821</v>
      </c>
      <c r="D641" s="17" t="s">
        <v>762</v>
      </c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8"/>
      <c r="P641" s="106">
        <v>0</v>
      </c>
      <c r="Q641" s="110">
        <v>0</v>
      </c>
      <c r="R641" s="106">
        <v>0</v>
      </c>
      <c r="S641" s="110"/>
      <c r="T641" s="110"/>
      <c r="U641" s="110"/>
      <c r="V641" s="110"/>
      <c r="W641" s="110"/>
      <c r="X641" s="110"/>
      <c r="Y641" s="574"/>
      <c r="Z641" s="573"/>
      <c r="AA641" s="573"/>
      <c r="AB641" s="573"/>
      <c r="AC641" s="573"/>
      <c r="AE641" s="294">
        <f t="shared" si="274"/>
        <v>0</v>
      </c>
    </row>
    <row r="642" spans="1:31" ht="15" customHeight="1" x14ac:dyDescent="0.25">
      <c r="A642" s="163">
        <v>82</v>
      </c>
      <c r="B642" s="39"/>
      <c r="C642" s="233" t="s">
        <v>822</v>
      </c>
      <c r="D642" s="17" t="s">
        <v>763</v>
      </c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8"/>
      <c r="P642" s="106">
        <v>0</v>
      </c>
      <c r="Q642" s="110">
        <v>0</v>
      </c>
      <c r="R642" s="106">
        <v>0</v>
      </c>
      <c r="S642" s="110"/>
      <c r="T642" s="110"/>
      <c r="U642" s="110"/>
      <c r="V642" s="110"/>
      <c r="W642" s="110"/>
      <c r="X642" s="110"/>
      <c r="Y642" s="574"/>
      <c r="Z642" s="573"/>
      <c r="AA642" s="573"/>
      <c r="AB642" s="573"/>
      <c r="AC642" s="573"/>
      <c r="AE642" s="294">
        <f t="shared" si="274"/>
        <v>0</v>
      </c>
    </row>
    <row r="643" spans="1:31" ht="15" customHeight="1" x14ac:dyDescent="0.25">
      <c r="A643" s="163">
        <v>82</v>
      </c>
      <c r="B643" s="39"/>
      <c r="C643" s="233" t="s">
        <v>823</v>
      </c>
      <c r="D643" s="17" t="s">
        <v>764</v>
      </c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30"/>
      <c r="P643" s="106">
        <v>0</v>
      </c>
      <c r="Q643" s="106">
        <v>0</v>
      </c>
      <c r="R643" s="106">
        <v>0</v>
      </c>
      <c r="S643" s="106"/>
      <c r="T643" s="106"/>
      <c r="U643" s="106"/>
      <c r="V643" s="106"/>
      <c r="W643" s="106"/>
      <c r="X643" s="106"/>
      <c r="Y643" s="572"/>
      <c r="Z643" s="573"/>
      <c r="AA643" s="573"/>
      <c r="AB643" s="573"/>
      <c r="AC643" s="573"/>
      <c r="AE643" s="294">
        <f t="shared" si="274"/>
        <v>0</v>
      </c>
    </row>
    <row r="644" spans="1:31" s="155" customFormat="1" ht="15" customHeight="1" x14ac:dyDescent="0.25">
      <c r="A644" s="238">
        <v>82</v>
      </c>
      <c r="B644" s="220"/>
      <c r="C644" s="243" t="s">
        <v>815</v>
      </c>
      <c r="D644" s="2" t="s">
        <v>816</v>
      </c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4"/>
      <c r="P644" s="103">
        <v>0</v>
      </c>
      <c r="Q644" s="103">
        <v>0</v>
      </c>
      <c r="R644" s="103">
        <v>0</v>
      </c>
      <c r="S644" s="103"/>
      <c r="T644" s="103"/>
      <c r="U644" s="103"/>
      <c r="V644" s="103"/>
      <c r="W644" s="385"/>
      <c r="X644" s="385"/>
      <c r="Y644" s="568"/>
      <c r="Z644" s="578"/>
      <c r="AA644" s="578"/>
      <c r="AB644" s="578"/>
      <c r="AC644" s="578"/>
      <c r="AE644" s="293">
        <f t="shared" si="274"/>
        <v>0</v>
      </c>
    </row>
    <row r="645" spans="1:31" ht="15" customHeight="1" x14ac:dyDescent="0.25">
      <c r="A645" s="221">
        <v>85</v>
      </c>
      <c r="B645" s="219" t="s">
        <v>694</v>
      </c>
      <c r="C645" s="218"/>
      <c r="D645" s="1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2"/>
      <c r="P645" s="107">
        <f t="shared" ref="P645:Y645" si="295">P646+P650+P654+P655+P661+P662+P663+P664+P665+P666+P667+P668+P669+P670+P671+P672+P673+P674</f>
        <v>8</v>
      </c>
      <c r="Q645" s="107">
        <f t="shared" si="295"/>
        <v>9</v>
      </c>
      <c r="R645" s="107">
        <f t="shared" si="295"/>
        <v>0</v>
      </c>
      <c r="S645" s="107">
        <f t="shared" si="295"/>
        <v>0</v>
      </c>
      <c r="T645" s="107">
        <f t="shared" si="295"/>
        <v>0</v>
      </c>
      <c r="U645" s="107">
        <f t="shared" si="295"/>
        <v>0</v>
      </c>
      <c r="V645" s="107">
        <f t="shared" si="295"/>
        <v>0</v>
      </c>
      <c r="W645" s="388">
        <f t="shared" ref="W645" si="296">W646+W650+W654+W655+W661+W662+W663+W664+W665+W666+W667+W668+W669+W670+W671+W672+W673+W674</f>
        <v>0</v>
      </c>
      <c r="X645" s="388">
        <f t="shared" si="295"/>
        <v>0</v>
      </c>
      <c r="Y645" s="577">
        <f t="shared" si="295"/>
        <v>0</v>
      </c>
      <c r="Z645" s="563"/>
      <c r="AA645" s="563"/>
      <c r="AB645" s="563"/>
      <c r="AC645" s="563"/>
      <c r="AE645" s="292">
        <f t="shared" si="274"/>
        <v>0</v>
      </c>
    </row>
    <row r="646" spans="1:31" ht="15" customHeight="1" x14ac:dyDescent="0.25">
      <c r="A646" s="244">
        <v>85</v>
      </c>
      <c r="B646" s="242"/>
      <c r="C646" s="243" t="s">
        <v>695</v>
      </c>
      <c r="D646" s="2" t="s">
        <v>696</v>
      </c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80"/>
      <c r="P646" s="105">
        <f>P647+P648+P649</f>
        <v>0</v>
      </c>
      <c r="Q646" s="105">
        <f>Q647+Q648+Q649</f>
        <v>0</v>
      </c>
      <c r="R646" s="105">
        <f t="shared" ref="R646:Y646" si="297">R647+R648+R649</f>
        <v>0</v>
      </c>
      <c r="S646" s="105">
        <f t="shared" si="297"/>
        <v>0</v>
      </c>
      <c r="T646" s="105">
        <f t="shared" si="297"/>
        <v>0</v>
      </c>
      <c r="U646" s="105">
        <f t="shared" si="297"/>
        <v>0</v>
      </c>
      <c r="V646" s="105">
        <f t="shared" si="297"/>
        <v>0</v>
      </c>
      <c r="W646" s="111">
        <f t="shared" ref="W646" si="298">W647+W648+W649</f>
        <v>0</v>
      </c>
      <c r="X646" s="111">
        <f t="shared" si="297"/>
        <v>0</v>
      </c>
      <c r="Y646" s="564">
        <f t="shared" si="297"/>
        <v>0</v>
      </c>
      <c r="Z646" s="565"/>
      <c r="AA646" s="565"/>
      <c r="AB646" s="565"/>
      <c r="AC646" s="565"/>
      <c r="AE646" s="293">
        <f t="shared" si="274"/>
        <v>0</v>
      </c>
    </row>
    <row r="647" spans="1:31" ht="15" customHeight="1" x14ac:dyDescent="0.25">
      <c r="A647" s="232">
        <v>85</v>
      </c>
      <c r="B647" s="146"/>
      <c r="C647" s="233" t="s">
        <v>697</v>
      </c>
      <c r="D647" s="40" t="s">
        <v>698</v>
      </c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8"/>
      <c r="P647" s="110">
        <v>0</v>
      </c>
      <c r="Q647" s="110">
        <v>0</v>
      </c>
      <c r="R647" s="110">
        <v>0</v>
      </c>
      <c r="S647" s="110"/>
      <c r="T647" s="110"/>
      <c r="U647" s="110"/>
      <c r="V647" s="110"/>
      <c r="W647" s="110"/>
      <c r="X647" s="110"/>
      <c r="Y647" s="574"/>
      <c r="Z647" s="573"/>
      <c r="AA647" s="573"/>
      <c r="AB647" s="573"/>
      <c r="AC647" s="573"/>
      <c r="AE647" s="294">
        <f t="shared" si="274"/>
        <v>0</v>
      </c>
    </row>
    <row r="648" spans="1:31" ht="15" customHeight="1" x14ac:dyDescent="0.25">
      <c r="A648" s="232">
        <v>85</v>
      </c>
      <c r="B648" s="146"/>
      <c r="C648" s="22" t="s">
        <v>699</v>
      </c>
      <c r="D648" s="21" t="s">
        <v>700</v>
      </c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8"/>
      <c r="P648" s="110">
        <v>0</v>
      </c>
      <c r="Q648" s="110">
        <v>0</v>
      </c>
      <c r="R648" s="110">
        <v>0</v>
      </c>
      <c r="S648" s="110"/>
      <c r="T648" s="110"/>
      <c r="U648" s="110"/>
      <c r="V648" s="110"/>
      <c r="W648" s="110"/>
      <c r="X648" s="110"/>
      <c r="Y648" s="574"/>
      <c r="Z648" s="573"/>
      <c r="AA648" s="573"/>
      <c r="AB648" s="573"/>
      <c r="AC648" s="573"/>
      <c r="AE648" s="294">
        <f t="shared" si="274"/>
        <v>0</v>
      </c>
    </row>
    <row r="649" spans="1:31" ht="15" customHeight="1" x14ac:dyDescent="0.25">
      <c r="A649" s="232">
        <v>85</v>
      </c>
      <c r="B649" s="146"/>
      <c r="C649" s="22" t="s">
        <v>701</v>
      </c>
      <c r="D649" s="21" t="s">
        <v>702</v>
      </c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6"/>
      <c r="P649" s="106">
        <v>0</v>
      </c>
      <c r="Q649" s="106">
        <v>0</v>
      </c>
      <c r="R649" s="110">
        <v>0</v>
      </c>
      <c r="S649" s="106"/>
      <c r="T649" s="106"/>
      <c r="U649" s="106"/>
      <c r="V649" s="106"/>
      <c r="W649" s="106"/>
      <c r="X649" s="106"/>
      <c r="Y649" s="572"/>
      <c r="Z649" s="573"/>
      <c r="AA649" s="573"/>
      <c r="AB649" s="573"/>
      <c r="AC649" s="573"/>
      <c r="AE649" s="294">
        <f t="shared" si="274"/>
        <v>0</v>
      </c>
    </row>
    <row r="650" spans="1:31" ht="15" customHeight="1" x14ac:dyDescent="0.25">
      <c r="A650" s="244">
        <v>85</v>
      </c>
      <c r="B650" s="242"/>
      <c r="C650" s="31" t="s">
        <v>703</v>
      </c>
      <c r="D650" s="32" t="s">
        <v>704</v>
      </c>
      <c r="E650" s="242"/>
      <c r="F650" s="242"/>
      <c r="G650" s="242"/>
      <c r="H650" s="242"/>
      <c r="I650" s="242"/>
      <c r="J650" s="242"/>
      <c r="K650" s="242"/>
      <c r="L650" s="242"/>
      <c r="M650" s="242"/>
      <c r="N650" s="242"/>
      <c r="O650" s="18"/>
      <c r="P650" s="105">
        <f>P651+P652+P653</f>
        <v>1</v>
      </c>
      <c r="Q650" s="105">
        <f>Q651+Q652+Q653</f>
        <v>1</v>
      </c>
      <c r="R650" s="105">
        <f t="shared" ref="R650:Y650" si="299">R651+R652+R653</f>
        <v>0</v>
      </c>
      <c r="S650" s="105">
        <f t="shared" si="299"/>
        <v>0</v>
      </c>
      <c r="T650" s="105">
        <f t="shared" si="299"/>
        <v>0</v>
      </c>
      <c r="U650" s="105">
        <f t="shared" si="299"/>
        <v>0</v>
      </c>
      <c r="V650" s="105">
        <f t="shared" si="299"/>
        <v>0</v>
      </c>
      <c r="W650" s="111">
        <f t="shared" ref="W650" si="300">W651+W652+W653</f>
        <v>0</v>
      </c>
      <c r="X650" s="111">
        <f t="shared" si="299"/>
        <v>0</v>
      </c>
      <c r="Y650" s="564">
        <f t="shared" si="299"/>
        <v>0</v>
      </c>
      <c r="Z650" s="565"/>
      <c r="AA650" s="565"/>
      <c r="AB650" s="565"/>
      <c r="AC650" s="565"/>
      <c r="AE650" s="293">
        <f t="shared" si="274"/>
        <v>0</v>
      </c>
    </row>
    <row r="651" spans="1:31" ht="15" customHeight="1" x14ac:dyDescent="0.25">
      <c r="A651" s="232">
        <v>85</v>
      </c>
      <c r="B651" s="146"/>
      <c r="C651" s="233" t="s">
        <v>705</v>
      </c>
      <c r="D651" s="17" t="s">
        <v>706</v>
      </c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6"/>
      <c r="P651" s="106">
        <v>0</v>
      </c>
      <c r="Q651" s="106">
        <v>0</v>
      </c>
      <c r="R651" s="110">
        <v>0</v>
      </c>
      <c r="S651" s="106"/>
      <c r="T651" s="106"/>
      <c r="U651" s="106"/>
      <c r="V651" s="106"/>
      <c r="W651" s="106"/>
      <c r="X651" s="106"/>
      <c r="Y651" s="572"/>
      <c r="Z651" s="573"/>
      <c r="AA651" s="573"/>
      <c r="AB651" s="573"/>
      <c r="AC651" s="573"/>
      <c r="AE651" s="294">
        <f t="shared" ref="AE651:AE714" si="301">V651-S651</f>
        <v>0</v>
      </c>
    </row>
    <row r="652" spans="1:31" ht="15" customHeight="1" x14ac:dyDescent="0.25">
      <c r="A652" s="232">
        <v>85</v>
      </c>
      <c r="B652" s="146"/>
      <c r="C652" s="233" t="s">
        <v>707</v>
      </c>
      <c r="D652" s="17" t="s">
        <v>708</v>
      </c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8"/>
      <c r="P652" s="110">
        <v>1</v>
      </c>
      <c r="Q652" s="110">
        <v>1</v>
      </c>
      <c r="R652" s="110">
        <v>0</v>
      </c>
      <c r="S652" s="110"/>
      <c r="T652" s="110"/>
      <c r="U652" s="110"/>
      <c r="V652" s="110"/>
      <c r="W652" s="110"/>
      <c r="X652" s="110"/>
      <c r="Y652" s="574"/>
      <c r="Z652" s="573"/>
      <c r="AA652" s="573"/>
      <c r="AB652" s="573"/>
      <c r="AC652" s="573"/>
      <c r="AE652" s="294">
        <f t="shared" si="301"/>
        <v>0</v>
      </c>
    </row>
    <row r="653" spans="1:31" ht="15" customHeight="1" x14ac:dyDescent="0.25">
      <c r="A653" s="232">
        <v>85</v>
      </c>
      <c r="B653" s="146"/>
      <c r="C653" s="233" t="s">
        <v>709</v>
      </c>
      <c r="D653" s="17" t="s">
        <v>710</v>
      </c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6"/>
      <c r="P653" s="106">
        <v>0</v>
      </c>
      <c r="Q653" s="106">
        <v>0</v>
      </c>
      <c r="R653" s="110">
        <v>0</v>
      </c>
      <c r="S653" s="106"/>
      <c r="T653" s="106"/>
      <c r="U653" s="106"/>
      <c r="V653" s="106"/>
      <c r="W653" s="106"/>
      <c r="X653" s="106"/>
      <c r="Y653" s="572"/>
      <c r="Z653" s="573"/>
      <c r="AA653" s="573"/>
      <c r="AB653" s="573"/>
      <c r="AC653" s="573"/>
      <c r="AE653" s="294">
        <f t="shared" si="301"/>
        <v>0</v>
      </c>
    </row>
    <row r="654" spans="1:31" ht="15" customHeight="1" x14ac:dyDescent="0.25">
      <c r="A654" s="244">
        <v>85</v>
      </c>
      <c r="B654" s="242"/>
      <c r="C654" s="243" t="s">
        <v>711</v>
      </c>
      <c r="D654" s="2" t="s">
        <v>712</v>
      </c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6"/>
      <c r="P654" s="105">
        <v>0</v>
      </c>
      <c r="Q654" s="105">
        <v>0</v>
      </c>
      <c r="R654" s="105">
        <v>0</v>
      </c>
      <c r="S654" s="105"/>
      <c r="T654" s="105"/>
      <c r="U654" s="105"/>
      <c r="V654" s="105"/>
      <c r="W654" s="111"/>
      <c r="X654" s="111"/>
      <c r="Y654" s="564"/>
      <c r="Z654" s="565"/>
      <c r="AA654" s="565"/>
      <c r="AB654" s="565"/>
      <c r="AC654" s="565"/>
      <c r="AE654" s="293">
        <f t="shared" si="301"/>
        <v>0</v>
      </c>
    </row>
    <row r="655" spans="1:31" ht="15" customHeight="1" x14ac:dyDescent="0.25">
      <c r="A655" s="171">
        <v>85</v>
      </c>
      <c r="B655" s="183"/>
      <c r="C655" s="243" t="s">
        <v>750</v>
      </c>
      <c r="D655" s="2" t="s">
        <v>657</v>
      </c>
      <c r="E655" s="220"/>
      <c r="F655" s="220"/>
      <c r="G655" s="220"/>
      <c r="H655" s="220"/>
      <c r="I655" s="220"/>
      <c r="J655" s="220"/>
      <c r="K655" s="220"/>
      <c r="L655" s="220"/>
      <c r="M655" s="220"/>
      <c r="N655" s="220"/>
      <c r="O655" s="14"/>
      <c r="P655" s="105">
        <f>P656+P657+P658+P659+P660</f>
        <v>0</v>
      </c>
      <c r="Q655" s="105">
        <f>Q656+Q657+Q658+Q659+Q660</f>
        <v>0</v>
      </c>
      <c r="R655" s="105">
        <f t="shared" ref="R655:Y655" si="302">R656+R657+R658+R659+R660</f>
        <v>0</v>
      </c>
      <c r="S655" s="105">
        <f t="shared" si="302"/>
        <v>0</v>
      </c>
      <c r="T655" s="105">
        <f t="shared" si="302"/>
        <v>0</v>
      </c>
      <c r="U655" s="105">
        <f t="shared" si="302"/>
        <v>0</v>
      </c>
      <c r="V655" s="105">
        <f t="shared" si="302"/>
        <v>0</v>
      </c>
      <c r="W655" s="111">
        <f t="shared" ref="W655" si="303">W656+W657+W658+W659+W660</f>
        <v>0</v>
      </c>
      <c r="X655" s="111">
        <f t="shared" si="302"/>
        <v>0</v>
      </c>
      <c r="Y655" s="564">
        <f t="shared" si="302"/>
        <v>0</v>
      </c>
      <c r="Z655" s="565"/>
      <c r="AA655" s="565"/>
      <c r="AB655" s="565"/>
      <c r="AC655" s="565"/>
      <c r="AE655" s="293">
        <f t="shared" si="301"/>
        <v>0</v>
      </c>
    </row>
    <row r="656" spans="1:31" ht="15" customHeight="1" x14ac:dyDescent="0.25">
      <c r="A656" s="232">
        <v>85</v>
      </c>
      <c r="B656" s="146"/>
      <c r="C656" s="37" t="s">
        <v>751</v>
      </c>
      <c r="D656" s="38" t="s">
        <v>658</v>
      </c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6"/>
      <c r="P656" s="106">
        <v>0</v>
      </c>
      <c r="Q656" s="106">
        <v>0</v>
      </c>
      <c r="R656" s="106">
        <v>0</v>
      </c>
      <c r="S656" s="106"/>
      <c r="T656" s="106"/>
      <c r="U656" s="106"/>
      <c r="V656" s="106"/>
      <c r="W656" s="106"/>
      <c r="X656" s="106"/>
      <c r="Y656" s="572"/>
      <c r="Z656" s="573"/>
      <c r="AA656" s="573"/>
      <c r="AB656" s="573"/>
      <c r="AC656" s="573"/>
      <c r="AE656" s="294">
        <f t="shared" si="301"/>
        <v>0</v>
      </c>
    </row>
    <row r="657" spans="1:31" ht="15" customHeight="1" x14ac:dyDescent="0.25">
      <c r="A657" s="232">
        <v>85</v>
      </c>
      <c r="B657" s="146"/>
      <c r="C657" s="233" t="s">
        <v>752</v>
      </c>
      <c r="D657" s="17" t="s">
        <v>659</v>
      </c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6"/>
      <c r="P657" s="106">
        <v>0</v>
      </c>
      <c r="Q657" s="106">
        <v>0</v>
      </c>
      <c r="R657" s="106">
        <v>0</v>
      </c>
      <c r="S657" s="106"/>
      <c r="T657" s="106"/>
      <c r="U657" s="106"/>
      <c r="V657" s="106"/>
      <c r="W657" s="106"/>
      <c r="X657" s="106"/>
      <c r="Y657" s="572"/>
      <c r="Z657" s="573"/>
      <c r="AA657" s="573"/>
      <c r="AB657" s="573"/>
      <c r="AC657" s="573"/>
      <c r="AE657" s="294">
        <f t="shared" si="301"/>
        <v>0</v>
      </c>
    </row>
    <row r="658" spans="1:31" ht="15" customHeight="1" x14ac:dyDescent="0.25">
      <c r="A658" s="232">
        <v>85</v>
      </c>
      <c r="B658" s="146"/>
      <c r="C658" s="37" t="s">
        <v>753</v>
      </c>
      <c r="D658" s="38" t="s">
        <v>660</v>
      </c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8"/>
      <c r="P658" s="106">
        <v>0</v>
      </c>
      <c r="Q658" s="106">
        <v>0</v>
      </c>
      <c r="R658" s="106">
        <v>0</v>
      </c>
      <c r="S658" s="106"/>
      <c r="T658" s="106"/>
      <c r="U658" s="106"/>
      <c r="V658" s="106"/>
      <c r="W658" s="106"/>
      <c r="X658" s="106"/>
      <c r="Y658" s="572"/>
      <c r="Z658" s="573"/>
      <c r="AA658" s="573"/>
      <c r="AB658" s="573"/>
      <c r="AC658" s="573"/>
      <c r="AE658" s="294">
        <f t="shared" si="301"/>
        <v>0</v>
      </c>
    </row>
    <row r="659" spans="1:31" ht="15" customHeight="1" x14ac:dyDescent="0.25">
      <c r="A659" s="232">
        <v>85</v>
      </c>
      <c r="B659" s="146"/>
      <c r="C659" s="233" t="s">
        <v>754</v>
      </c>
      <c r="D659" s="17" t="s">
        <v>661</v>
      </c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17"/>
      <c r="P659" s="106">
        <v>0</v>
      </c>
      <c r="Q659" s="106">
        <v>0</v>
      </c>
      <c r="R659" s="106">
        <v>0</v>
      </c>
      <c r="S659" s="106"/>
      <c r="T659" s="106"/>
      <c r="U659" s="106"/>
      <c r="V659" s="106"/>
      <c r="W659" s="106"/>
      <c r="X659" s="106"/>
      <c r="Y659" s="572"/>
      <c r="Z659" s="573"/>
      <c r="AA659" s="573"/>
      <c r="AB659" s="573"/>
      <c r="AC659" s="573"/>
      <c r="AE659" s="294">
        <f t="shared" si="301"/>
        <v>0</v>
      </c>
    </row>
    <row r="660" spans="1:31" ht="15" customHeight="1" x14ac:dyDescent="0.25">
      <c r="A660" s="232">
        <v>85</v>
      </c>
      <c r="B660" s="146"/>
      <c r="C660" s="37" t="s">
        <v>755</v>
      </c>
      <c r="D660" s="38" t="s">
        <v>662</v>
      </c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17"/>
      <c r="P660" s="106">
        <v>0</v>
      </c>
      <c r="Q660" s="106">
        <v>0</v>
      </c>
      <c r="R660" s="106">
        <v>0</v>
      </c>
      <c r="S660" s="106"/>
      <c r="T660" s="106"/>
      <c r="U660" s="106"/>
      <c r="V660" s="106"/>
      <c r="W660" s="106"/>
      <c r="X660" s="106"/>
      <c r="Y660" s="572"/>
      <c r="Z660" s="573"/>
      <c r="AA660" s="573"/>
      <c r="AB660" s="573"/>
      <c r="AC660" s="573"/>
      <c r="AE660" s="294">
        <f t="shared" si="301"/>
        <v>0</v>
      </c>
    </row>
    <row r="661" spans="1:31" ht="15" customHeight="1" x14ac:dyDescent="0.25">
      <c r="A661" s="244">
        <v>85</v>
      </c>
      <c r="B661" s="183"/>
      <c r="C661" s="12" t="s">
        <v>768</v>
      </c>
      <c r="D661" s="13" t="s">
        <v>769</v>
      </c>
      <c r="E661" s="243"/>
      <c r="F661" s="243"/>
      <c r="G661" s="243"/>
      <c r="H661" s="243"/>
      <c r="I661" s="243"/>
      <c r="J661" s="243"/>
      <c r="K661" s="243"/>
      <c r="L661" s="243"/>
      <c r="M661" s="243"/>
      <c r="N661" s="243"/>
      <c r="O661" s="2"/>
      <c r="P661" s="105">
        <v>0</v>
      </c>
      <c r="Q661" s="105">
        <v>0</v>
      </c>
      <c r="R661" s="105">
        <v>0</v>
      </c>
      <c r="S661" s="105"/>
      <c r="T661" s="105"/>
      <c r="U661" s="105"/>
      <c r="V661" s="105"/>
      <c r="W661" s="111"/>
      <c r="X661" s="111"/>
      <c r="Y661" s="564"/>
      <c r="Z661" s="565"/>
      <c r="AA661" s="565"/>
      <c r="AB661" s="565"/>
      <c r="AC661" s="565"/>
      <c r="AE661" s="293">
        <f t="shared" si="301"/>
        <v>0</v>
      </c>
    </row>
    <row r="662" spans="1:31" ht="15" customHeight="1" x14ac:dyDescent="0.25">
      <c r="A662" s="244">
        <v>85</v>
      </c>
      <c r="B662" s="183"/>
      <c r="C662" s="151" t="s">
        <v>766</v>
      </c>
      <c r="D662" s="34" t="s">
        <v>767</v>
      </c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4"/>
      <c r="P662" s="103">
        <v>0</v>
      </c>
      <c r="Q662" s="103">
        <v>0</v>
      </c>
      <c r="R662" s="105">
        <v>0</v>
      </c>
      <c r="S662" s="103"/>
      <c r="T662" s="103"/>
      <c r="U662" s="103"/>
      <c r="V662" s="103"/>
      <c r="W662" s="385"/>
      <c r="X662" s="385"/>
      <c r="Y662" s="568"/>
      <c r="Z662" s="565"/>
      <c r="AA662" s="565"/>
      <c r="AB662" s="565"/>
      <c r="AC662" s="565"/>
      <c r="AE662" s="293">
        <f t="shared" si="301"/>
        <v>0</v>
      </c>
    </row>
    <row r="663" spans="1:31" ht="15" customHeight="1" x14ac:dyDescent="0.25">
      <c r="A663" s="244">
        <v>85</v>
      </c>
      <c r="B663" s="242"/>
      <c r="C663" s="243" t="s">
        <v>820</v>
      </c>
      <c r="D663" s="2" t="s">
        <v>713</v>
      </c>
      <c r="E663" s="243"/>
      <c r="F663" s="243"/>
      <c r="G663" s="243"/>
      <c r="H663" s="243"/>
      <c r="I663" s="243"/>
      <c r="J663" s="243"/>
      <c r="K663" s="243"/>
      <c r="L663" s="243"/>
      <c r="M663" s="243"/>
      <c r="N663" s="243"/>
      <c r="O663" s="2"/>
      <c r="P663" s="105">
        <v>0</v>
      </c>
      <c r="Q663" s="105">
        <v>8</v>
      </c>
      <c r="R663" s="105">
        <v>0</v>
      </c>
      <c r="S663" s="105"/>
      <c r="T663" s="105"/>
      <c r="U663" s="105"/>
      <c r="V663" s="105"/>
      <c r="W663" s="111"/>
      <c r="X663" s="111"/>
      <c r="Y663" s="564"/>
      <c r="Z663" s="565"/>
      <c r="AA663" s="565"/>
      <c r="AB663" s="565"/>
      <c r="AC663" s="565"/>
      <c r="AE663" s="293">
        <f t="shared" si="301"/>
        <v>0</v>
      </c>
    </row>
    <row r="664" spans="1:31" ht="15" customHeight="1" x14ac:dyDescent="0.25">
      <c r="A664" s="244">
        <v>85</v>
      </c>
      <c r="B664" s="173"/>
      <c r="C664" s="243" t="s">
        <v>714</v>
      </c>
      <c r="D664" s="14" t="s">
        <v>715</v>
      </c>
      <c r="E664" s="220"/>
      <c r="F664" s="220"/>
      <c r="G664" s="220"/>
      <c r="H664" s="220"/>
      <c r="I664" s="220"/>
      <c r="J664" s="220"/>
      <c r="K664" s="220"/>
      <c r="L664" s="220"/>
      <c r="M664" s="220"/>
      <c r="N664" s="220"/>
      <c r="O664" s="14"/>
      <c r="P664" s="105">
        <v>4</v>
      </c>
      <c r="Q664" s="105">
        <v>0</v>
      </c>
      <c r="R664" s="105">
        <v>0</v>
      </c>
      <c r="S664" s="105"/>
      <c r="T664" s="105"/>
      <c r="U664" s="105"/>
      <c r="V664" s="105"/>
      <c r="W664" s="111"/>
      <c r="X664" s="111"/>
      <c r="Y664" s="564"/>
      <c r="Z664" s="565"/>
      <c r="AA664" s="565"/>
      <c r="AB664" s="565"/>
      <c r="AC664" s="565"/>
      <c r="AE664" s="293">
        <f t="shared" si="301"/>
        <v>0</v>
      </c>
    </row>
    <row r="665" spans="1:31" ht="15" customHeight="1" x14ac:dyDescent="0.25">
      <c r="A665" s="244">
        <v>85</v>
      </c>
      <c r="B665" s="220"/>
      <c r="C665" s="151" t="s">
        <v>716</v>
      </c>
      <c r="D665" s="34" t="s">
        <v>717</v>
      </c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4"/>
      <c r="P665" s="103">
        <v>1</v>
      </c>
      <c r="Q665" s="103">
        <v>0</v>
      </c>
      <c r="R665" s="105">
        <v>0</v>
      </c>
      <c r="S665" s="103"/>
      <c r="T665" s="103"/>
      <c r="U665" s="103"/>
      <c r="V665" s="103"/>
      <c r="W665" s="385"/>
      <c r="X665" s="385"/>
      <c r="Y665" s="568"/>
      <c r="Z665" s="565"/>
      <c r="AA665" s="565"/>
      <c r="AB665" s="565"/>
      <c r="AC665" s="565"/>
      <c r="AE665" s="293">
        <f t="shared" si="301"/>
        <v>0</v>
      </c>
    </row>
    <row r="666" spans="1:31" ht="15" customHeight="1" x14ac:dyDescent="0.25">
      <c r="A666" s="244">
        <v>85</v>
      </c>
      <c r="B666" s="173"/>
      <c r="C666" s="243" t="s">
        <v>718</v>
      </c>
      <c r="D666" s="2" t="s">
        <v>719</v>
      </c>
      <c r="E666" s="220"/>
      <c r="F666" s="220"/>
      <c r="G666" s="220"/>
      <c r="H666" s="220"/>
      <c r="I666" s="220"/>
      <c r="J666" s="220"/>
      <c r="K666" s="220"/>
      <c r="L666" s="220"/>
      <c r="M666" s="220"/>
      <c r="N666" s="220"/>
      <c r="O666" s="14"/>
      <c r="P666" s="105">
        <v>0</v>
      </c>
      <c r="Q666" s="105">
        <v>0</v>
      </c>
      <c r="R666" s="105">
        <v>0</v>
      </c>
      <c r="S666" s="105"/>
      <c r="T666" s="105"/>
      <c r="U666" s="105"/>
      <c r="V666" s="105"/>
      <c r="W666" s="111"/>
      <c r="X666" s="111"/>
      <c r="Y666" s="564"/>
      <c r="Z666" s="565"/>
      <c r="AA666" s="565"/>
      <c r="AB666" s="565"/>
      <c r="AC666" s="565"/>
      <c r="AE666" s="293">
        <f t="shared" si="301"/>
        <v>0</v>
      </c>
    </row>
    <row r="667" spans="1:31" ht="15" customHeight="1" x14ac:dyDescent="0.25">
      <c r="A667" s="244">
        <v>85</v>
      </c>
      <c r="B667" s="173"/>
      <c r="C667" s="243" t="s">
        <v>720</v>
      </c>
      <c r="D667" s="14" t="s">
        <v>721</v>
      </c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4"/>
      <c r="P667" s="103">
        <v>2</v>
      </c>
      <c r="Q667" s="103">
        <v>0</v>
      </c>
      <c r="R667" s="105">
        <v>0</v>
      </c>
      <c r="S667" s="103"/>
      <c r="T667" s="103"/>
      <c r="U667" s="103"/>
      <c r="V667" s="103"/>
      <c r="W667" s="385"/>
      <c r="X667" s="385"/>
      <c r="Y667" s="568"/>
      <c r="Z667" s="565"/>
      <c r="AA667" s="565"/>
      <c r="AB667" s="565"/>
      <c r="AC667" s="565"/>
      <c r="AE667" s="293">
        <f t="shared" si="301"/>
        <v>0</v>
      </c>
    </row>
    <row r="668" spans="1:31" ht="15" customHeight="1" x14ac:dyDescent="0.25">
      <c r="A668" s="244">
        <v>85</v>
      </c>
      <c r="B668" s="173"/>
      <c r="C668" s="243" t="s">
        <v>722</v>
      </c>
      <c r="D668" s="2" t="s">
        <v>723</v>
      </c>
      <c r="E668" s="220"/>
      <c r="F668" s="220"/>
      <c r="G668" s="220"/>
      <c r="H668" s="220"/>
      <c r="I668" s="220"/>
      <c r="J668" s="220"/>
      <c r="K668" s="220"/>
      <c r="L668" s="220"/>
      <c r="M668" s="220"/>
      <c r="N668" s="220"/>
      <c r="O668" s="14"/>
      <c r="P668" s="103">
        <v>0</v>
      </c>
      <c r="Q668" s="103">
        <v>0</v>
      </c>
      <c r="R668" s="105">
        <v>0</v>
      </c>
      <c r="S668" s="105"/>
      <c r="T668" s="105"/>
      <c r="U668" s="105"/>
      <c r="V668" s="105"/>
      <c r="W668" s="111"/>
      <c r="X668" s="111"/>
      <c r="Y668" s="564"/>
      <c r="Z668" s="565"/>
      <c r="AA668" s="565"/>
      <c r="AB668" s="565"/>
      <c r="AC668" s="565"/>
      <c r="AE668" s="293">
        <f t="shared" si="301"/>
        <v>0</v>
      </c>
    </row>
    <row r="669" spans="1:31" ht="15" customHeight="1" x14ac:dyDescent="0.25">
      <c r="A669" s="244">
        <v>85</v>
      </c>
      <c r="B669" s="173"/>
      <c r="C669" s="12" t="s">
        <v>724</v>
      </c>
      <c r="D669" s="13" t="s">
        <v>725</v>
      </c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4"/>
      <c r="P669" s="103">
        <v>0</v>
      </c>
      <c r="Q669" s="103">
        <v>0</v>
      </c>
      <c r="R669" s="105">
        <v>0</v>
      </c>
      <c r="S669" s="103"/>
      <c r="T669" s="103"/>
      <c r="U669" s="103"/>
      <c r="V669" s="103"/>
      <c r="W669" s="385"/>
      <c r="X669" s="385"/>
      <c r="Y669" s="568"/>
      <c r="Z669" s="565"/>
      <c r="AA669" s="565"/>
      <c r="AB669" s="565"/>
      <c r="AC669" s="565"/>
      <c r="AE669" s="293">
        <f t="shared" si="301"/>
        <v>0</v>
      </c>
    </row>
    <row r="670" spans="1:31" ht="15" customHeight="1" x14ac:dyDescent="0.25">
      <c r="A670" s="244">
        <v>85</v>
      </c>
      <c r="B670" s="220"/>
      <c r="C670" s="151" t="s">
        <v>726</v>
      </c>
      <c r="D670" s="34" t="s">
        <v>727</v>
      </c>
      <c r="E670" s="220"/>
      <c r="F670" s="220"/>
      <c r="G670" s="220"/>
      <c r="H670" s="220"/>
      <c r="I670" s="220"/>
      <c r="J670" s="220"/>
      <c r="K670" s="220"/>
      <c r="L670" s="220"/>
      <c r="M670" s="220"/>
      <c r="N670" s="220"/>
      <c r="O670" s="14"/>
      <c r="P670" s="103">
        <v>0</v>
      </c>
      <c r="Q670" s="103">
        <v>0</v>
      </c>
      <c r="R670" s="105">
        <v>0</v>
      </c>
      <c r="S670" s="105"/>
      <c r="T670" s="105"/>
      <c r="U670" s="105"/>
      <c r="V670" s="105"/>
      <c r="W670" s="111"/>
      <c r="X670" s="111"/>
      <c r="Y670" s="564"/>
      <c r="Z670" s="565"/>
      <c r="AA670" s="565"/>
      <c r="AB670" s="565"/>
      <c r="AC670" s="565"/>
      <c r="AE670" s="293">
        <f t="shared" si="301"/>
        <v>0</v>
      </c>
    </row>
    <row r="671" spans="1:31" ht="15" customHeight="1" x14ac:dyDescent="0.25">
      <c r="A671" s="244">
        <v>85</v>
      </c>
      <c r="B671" s="220"/>
      <c r="C671" s="151" t="s">
        <v>728</v>
      </c>
      <c r="D671" s="34" t="s">
        <v>729</v>
      </c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4"/>
      <c r="P671" s="103">
        <v>0</v>
      </c>
      <c r="Q671" s="103">
        <v>0</v>
      </c>
      <c r="R671" s="105">
        <v>0</v>
      </c>
      <c r="S671" s="103"/>
      <c r="T671" s="103"/>
      <c r="U671" s="103"/>
      <c r="V671" s="103"/>
      <c r="W671" s="385"/>
      <c r="X671" s="385"/>
      <c r="Y671" s="568"/>
      <c r="Z671" s="565"/>
      <c r="AA671" s="565"/>
      <c r="AB671" s="565"/>
      <c r="AC671" s="565"/>
      <c r="AE671" s="293">
        <f t="shared" si="301"/>
        <v>0</v>
      </c>
    </row>
    <row r="672" spans="1:31" ht="15" customHeight="1" x14ac:dyDescent="0.25">
      <c r="A672" s="244">
        <v>85</v>
      </c>
      <c r="B672" s="173"/>
      <c r="C672" s="184" t="s">
        <v>730</v>
      </c>
      <c r="D672" s="13" t="s">
        <v>731</v>
      </c>
      <c r="E672" s="220"/>
      <c r="F672" s="220"/>
      <c r="G672" s="220"/>
      <c r="H672" s="220"/>
      <c r="I672" s="220"/>
      <c r="J672" s="220"/>
      <c r="K672" s="220"/>
      <c r="L672" s="220"/>
      <c r="M672" s="220"/>
      <c r="N672" s="220"/>
      <c r="O672" s="14"/>
      <c r="P672" s="103">
        <v>0</v>
      </c>
      <c r="Q672" s="103">
        <v>0</v>
      </c>
      <c r="R672" s="105">
        <v>0</v>
      </c>
      <c r="S672" s="105"/>
      <c r="T672" s="105"/>
      <c r="U672" s="105"/>
      <c r="V672" s="105"/>
      <c r="W672" s="111"/>
      <c r="X672" s="111"/>
      <c r="Y672" s="564"/>
      <c r="Z672" s="565"/>
      <c r="AA672" s="565"/>
      <c r="AB672" s="565"/>
      <c r="AC672" s="565"/>
      <c r="AE672" s="293">
        <f t="shared" si="301"/>
        <v>0</v>
      </c>
    </row>
    <row r="673" spans="1:31" ht="15" customHeight="1" x14ac:dyDescent="0.25">
      <c r="A673" s="244">
        <v>85</v>
      </c>
      <c r="B673" s="220"/>
      <c r="C673" s="151" t="s">
        <v>732</v>
      </c>
      <c r="D673" s="34" t="s">
        <v>733</v>
      </c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80"/>
      <c r="P673" s="103">
        <v>0</v>
      </c>
      <c r="Q673" s="103">
        <v>0</v>
      </c>
      <c r="R673" s="105">
        <v>0</v>
      </c>
      <c r="S673" s="105"/>
      <c r="T673" s="105"/>
      <c r="U673" s="105"/>
      <c r="V673" s="105"/>
      <c r="W673" s="111"/>
      <c r="X673" s="111"/>
      <c r="Y673" s="564"/>
      <c r="Z673" s="565"/>
      <c r="AA673" s="565"/>
      <c r="AB673" s="565"/>
      <c r="AC673" s="565"/>
      <c r="AE673" s="293">
        <f t="shared" si="301"/>
        <v>0</v>
      </c>
    </row>
    <row r="674" spans="1:31" ht="15" customHeight="1" x14ac:dyDescent="0.25">
      <c r="A674" s="244">
        <v>85</v>
      </c>
      <c r="B674" s="173"/>
      <c r="C674" s="243" t="s">
        <v>734</v>
      </c>
      <c r="D674" s="2" t="s">
        <v>735</v>
      </c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4"/>
      <c r="P674" s="103">
        <v>0</v>
      </c>
      <c r="Q674" s="103">
        <v>0</v>
      </c>
      <c r="R674" s="105">
        <v>0</v>
      </c>
      <c r="S674" s="103"/>
      <c r="T674" s="103"/>
      <c r="U674" s="103"/>
      <c r="V674" s="103"/>
      <c r="W674" s="385"/>
      <c r="X674" s="385"/>
      <c r="Y674" s="568"/>
      <c r="Z674" s="565"/>
      <c r="AA674" s="565"/>
      <c r="AB674" s="565"/>
      <c r="AC674" s="565"/>
      <c r="AE674" s="293">
        <f t="shared" si="301"/>
        <v>0</v>
      </c>
    </row>
    <row r="675" spans="1:31" s="117" customFormat="1" ht="15" customHeight="1" x14ac:dyDescent="0.25">
      <c r="A675" s="160">
        <v>86</v>
      </c>
      <c r="B675" s="47" t="s">
        <v>814</v>
      </c>
      <c r="C675" s="222"/>
      <c r="D675" s="1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50"/>
      <c r="P675" s="104">
        <f>P676+P677+P678+P680+P682+P683+P684+P685+P686+P687+P688+P689+P690+P691+P692++P693+P697+P698+P704+P705+P706+P712+P713+P714</f>
        <v>97</v>
      </c>
      <c r="Q675" s="104">
        <f>Q676+Q677+Q678+Q680+Q682+Q683+Q684+Q685+Q686+Q687+Q688+Q689+Q690+Q691+Q692++Q693+Q697+Q698+Q704+Q705+Q706+Q712+Q713+Q714</f>
        <v>52</v>
      </c>
      <c r="R675" s="104">
        <f>R676+R677+R678+R680+R682+R683+R684+R685+R686+R687+R688+R689+R690+R691+R692++R693+R697+R698+R704+R705+R706+R712+R713+R714</f>
        <v>0</v>
      </c>
      <c r="S675" s="104">
        <f>S676+S677+S678+S680+S682+S683+S684+S685+S686+S687+S688+S689+S690+S691+S692++S693+S697+S698+S704+S705+S706+S712+S713+S714</f>
        <v>41</v>
      </c>
      <c r="T675" s="104">
        <f>SUM(T676+T677+T678+T680+T682+T683+T684+T685+T686+T687+T688+T689+T690+T691+T692+T693+T697+T698+T704+T705+T706+T712+T713+T714)</f>
        <v>44</v>
      </c>
      <c r="U675" s="104">
        <f t="shared" ref="U675:X675" si="304">SUM(U676+U677+U678+U680+U682+U683+U684+U685+U686+U687+U688+U689+U690+U691+U692+U693+U697+U698+U704+U705+U706+U712+U713+U714)</f>
        <v>0</v>
      </c>
      <c r="V675" s="104">
        <f t="shared" si="304"/>
        <v>44</v>
      </c>
      <c r="W675" s="384">
        <f t="shared" ref="W675" si="305">SUM(W676+W677+W678+W680+W682+W683+W684+W685+W686+W687+W688+W689+W690+W691+W692+W693+W697+W698+W704+W705+W706+W712+W713+W714)</f>
        <v>44</v>
      </c>
      <c r="X675" s="384">
        <f t="shared" si="304"/>
        <v>44</v>
      </c>
      <c r="Y675" s="562">
        <f>SUM(Y676+Y677+Y678+Y680+Y682+Y683+Y684+Y685+Y686+Y687+Y688+Y689+Y690+Y691+Y692+Y693+Y697+Y698+Y704+Y705+Y706+Y712+Y713+Y714)</f>
        <v>0</v>
      </c>
      <c r="Z675" s="581"/>
      <c r="AA675" s="581"/>
      <c r="AB675" s="581"/>
      <c r="AC675" s="581"/>
      <c r="AE675" s="295">
        <f t="shared" si="301"/>
        <v>3</v>
      </c>
    </row>
    <row r="676" spans="1:31" ht="15" customHeight="1" x14ac:dyDescent="0.25">
      <c r="A676" s="244">
        <v>86</v>
      </c>
      <c r="B676" s="173"/>
      <c r="C676" s="151" t="s">
        <v>775</v>
      </c>
      <c r="D676" s="185" t="s">
        <v>776</v>
      </c>
      <c r="E676" s="243"/>
      <c r="F676" s="243"/>
      <c r="G676" s="243"/>
      <c r="H676" s="243"/>
      <c r="I676" s="243"/>
      <c r="J676" s="243"/>
      <c r="K676" s="243"/>
      <c r="L676" s="243"/>
      <c r="M676" s="243"/>
      <c r="N676" s="243"/>
      <c r="O676" s="2"/>
      <c r="P676" s="105">
        <v>11</v>
      </c>
      <c r="Q676" s="105">
        <v>0</v>
      </c>
      <c r="R676" s="105">
        <v>0</v>
      </c>
      <c r="S676" s="105"/>
      <c r="T676" s="105"/>
      <c r="U676" s="105"/>
      <c r="V676" s="105"/>
      <c r="W676" s="111"/>
      <c r="X676" s="111"/>
      <c r="Y676" s="564"/>
      <c r="Z676" s="565"/>
      <c r="AA676" s="565"/>
      <c r="AB676" s="565"/>
      <c r="AC676" s="565"/>
      <c r="AE676" s="293">
        <f t="shared" si="301"/>
        <v>0</v>
      </c>
    </row>
    <row r="677" spans="1:31" ht="15" customHeight="1" x14ac:dyDescent="0.25">
      <c r="A677" s="244">
        <v>86</v>
      </c>
      <c r="B677" s="173"/>
      <c r="C677" s="151" t="s">
        <v>771</v>
      </c>
      <c r="D677" s="185" t="s">
        <v>772</v>
      </c>
      <c r="E677" s="243"/>
      <c r="F677" s="243"/>
      <c r="G677" s="243"/>
      <c r="H677" s="243"/>
      <c r="I677" s="243"/>
      <c r="J677" s="243"/>
      <c r="K677" s="243"/>
      <c r="L677" s="243"/>
      <c r="M677" s="243"/>
      <c r="N677" s="243"/>
      <c r="O677" s="2"/>
      <c r="P677" s="105">
        <v>4</v>
      </c>
      <c r="Q677" s="105">
        <v>0</v>
      </c>
      <c r="R677" s="105">
        <v>0</v>
      </c>
      <c r="S677" s="105"/>
      <c r="T677" s="105"/>
      <c r="U677" s="105"/>
      <c r="V677" s="105"/>
      <c r="W677" s="111"/>
      <c r="X677" s="111"/>
      <c r="Y677" s="564"/>
      <c r="Z677" s="565"/>
      <c r="AA677" s="565"/>
      <c r="AB677" s="565"/>
      <c r="AC677" s="565"/>
      <c r="AE677" s="293">
        <f t="shared" si="301"/>
        <v>0</v>
      </c>
    </row>
    <row r="678" spans="1:31" ht="15" customHeight="1" x14ac:dyDescent="0.25">
      <c r="A678" s="244">
        <v>86</v>
      </c>
      <c r="B678" s="173"/>
      <c r="C678" s="243" t="s">
        <v>796</v>
      </c>
      <c r="D678" s="2" t="s">
        <v>690</v>
      </c>
      <c r="E678" s="242"/>
      <c r="F678" s="242"/>
      <c r="G678" s="242"/>
      <c r="H678" s="242"/>
      <c r="I678" s="242"/>
      <c r="J678" s="242"/>
      <c r="K678" s="242"/>
      <c r="L678" s="242"/>
      <c r="M678" s="242"/>
      <c r="N678" s="242"/>
      <c r="O678" s="18"/>
      <c r="P678" s="105">
        <v>11</v>
      </c>
      <c r="Q678" s="105">
        <v>22</v>
      </c>
      <c r="R678" s="105">
        <v>0</v>
      </c>
      <c r="S678" s="105">
        <v>22</v>
      </c>
      <c r="T678" s="105">
        <f>SUM(T679)</f>
        <v>22</v>
      </c>
      <c r="U678" s="105">
        <f t="shared" ref="U678:X678" si="306">SUM(U679)</f>
        <v>0</v>
      </c>
      <c r="V678" s="105">
        <f t="shared" si="306"/>
        <v>22</v>
      </c>
      <c r="W678" s="111">
        <f t="shared" si="306"/>
        <v>22</v>
      </c>
      <c r="X678" s="111">
        <f t="shared" si="306"/>
        <v>22</v>
      </c>
      <c r="Y678" s="564">
        <f>SUM(Y679)</f>
        <v>0</v>
      </c>
      <c r="Z678" s="565"/>
      <c r="AA678" s="565"/>
      <c r="AB678" s="565"/>
      <c r="AC678" s="565"/>
      <c r="AE678" s="293">
        <f t="shared" si="301"/>
        <v>0</v>
      </c>
    </row>
    <row r="679" spans="1:31" s="150" customFormat="1" ht="15" customHeight="1" x14ac:dyDescent="0.25">
      <c r="A679" s="254">
        <v>86</v>
      </c>
      <c r="B679" s="255"/>
      <c r="C679" s="256" t="s">
        <v>796</v>
      </c>
      <c r="D679" s="257" t="s">
        <v>690</v>
      </c>
      <c r="E679" s="263"/>
      <c r="F679" s="248" t="s">
        <v>1019</v>
      </c>
      <c r="G679" s="248" t="s">
        <v>924</v>
      </c>
      <c r="H679" s="248" t="s">
        <v>951</v>
      </c>
      <c r="I679" s="248" t="s">
        <v>926</v>
      </c>
      <c r="J679" s="248" t="s">
        <v>927</v>
      </c>
      <c r="K679" s="248" t="s">
        <v>1203</v>
      </c>
      <c r="L679" s="248" t="s">
        <v>951</v>
      </c>
      <c r="M679" s="248" t="s">
        <v>1021</v>
      </c>
      <c r="N679" s="248" t="s">
        <v>954</v>
      </c>
      <c r="O679" s="248"/>
      <c r="P679" s="247"/>
      <c r="Q679" s="247"/>
      <c r="R679" s="247"/>
      <c r="S679" s="247"/>
      <c r="T679" s="216">
        <v>22</v>
      </c>
      <c r="U679" s="216"/>
      <c r="V679" s="216">
        <v>22</v>
      </c>
      <c r="W679" s="226">
        <v>22</v>
      </c>
      <c r="X679" s="226">
        <v>22</v>
      </c>
      <c r="Y679" s="566"/>
      <c r="Z679" s="567"/>
      <c r="AA679" s="567"/>
      <c r="AB679" s="567"/>
      <c r="AC679" s="567"/>
      <c r="AE679" s="286"/>
    </row>
    <row r="680" spans="1:31" ht="15" customHeight="1" x14ac:dyDescent="0.25">
      <c r="A680" s="244">
        <v>86</v>
      </c>
      <c r="B680" s="173"/>
      <c r="C680" s="12" t="s">
        <v>770</v>
      </c>
      <c r="D680" s="13" t="s">
        <v>691</v>
      </c>
      <c r="E680" s="220"/>
      <c r="F680" s="220"/>
      <c r="G680" s="220"/>
      <c r="H680" s="220"/>
      <c r="I680" s="220"/>
      <c r="J680" s="220"/>
      <c r="K680" s="220"/>
      <c r="L680" s="220"/>
      <c r="M680" s="220"/>
      <c r="N680" s="220"/>
      <c r="O680" s="14"/>
      <c r="P680" s="105">
        <v>9</v>
      </c>
      <c r="Q680" s="105">
        <v>12</v>
      </c>
      <c r="R680" s="105">
        <v>0</v>
      </c>
      <c r="S680" s="105">
        <v>19</v>
      </c>
      <c r="T680" s="105">
        <f>SUM(T681)</f>
        <v>22</v>
      </c>
      <c r="U680" s="105">
        <f t="shared" ref="U680:X680" si="307">SUM(U681)</f>
        <v>0</v>
      </c>
      <c r="V680" s="105">
        <f t="shared" si="307"/>
        <v>22</v>
      </c>
      <c r="W680" s="111">
        <f t="shared" si="307"/>
        <v>22</v>
      </c>
      <c r="X680" s="111">
        <f t="shared" si="307"/>
        <v>22</v>
      </c>
      <c r="Y680" s="564">
        <f>SUM(Y681)</f>
        <v>0</v>
      </c>
      <c r="Z680" s="565"/>
      <c r="AA680" s="565"/>
      <c r="AB680" s="565"/>
      <c r="AC680" s="565"/>
      <c r="AE680" s="296">
        <f t="shared" si="301"/>
        <v>3</v>
      </c>
    </row>
    <row r="681" spans="1:31" s="150" customFormat="1" ht="15" customHeight="1" x14ac:dyDescent="0.25">
      <c r="A681" s="253">
        <v>86</v>
      </c>
      <c r="B681" s="251"/>
      <c r="C681" s="257" t="s">
        <v>770</v>
      </c>
      <c r="D681" s="257" t="s">
        <v>691</v>
      </c>
      <c r="E681" s="267"/>
      <c r="F681" s="260" t="s">
        <v>1019</v>
      </c>
      <c r="G681" s="260" t="s">
        <v>924</v>
      </c>
      <c r="H681" s="260" t="s">
        <v>951</v>
      </c>
      <c r="I681" s="260" t="s">
        <v>926</v>
      </c>
      <c r="J681" s="260" t="s">
        <v>927</v>
      </c>
      <c r="K681" s="260" t="s">
        <v>1203</v>
      </c>
      <c r="L681" s="260" t="s">
        <v>951</v>
      </c>
      <c r="M681" s="260" t="s">
        <v>1021</v>
      </c>
      <c r="N681" s="260" t="s">
        <v>954</v>
      </c>
      <c r="O681" s="260"/>
      <c r="P681" s="259"/>
      <c r="Q681" s="259"/>
      <c r="R681" s="259"/>
      <c r="S681" s="259"/>
      <c r="T681" s="216">
        <v>22</v>
      </c>
      <c r="U681" s="216"/>
      <c r="V681" s="216">
        <v>22</v>
      </c>
      <c r="W681" s="226">
        <v>22</v>
      </c>
      <c r="X681" s="226">
        <v>22</v>
      </c>
      <c r="Y681" s="566"/>
      <c r="Z681" s="567"/>
      <c r="AA681" s="567"/>
      <c r="AB681" s="567"/>
      <c r="AC681" s="567"/>
      <c r="AE681" s="286"/>
    </row>
    <row r="682" spans="1:31" ht="15" customHeight="1" x14ac:dyDescent="0.25">
      <c r="A682" s="244">
        <v>86</v>
      </c>
      <c r="B682" s="173"/>
      <c r="C682" s="243" t="s">
        <v>783</v>
      </c>
      <c r="D682" s="2" t="s">
        <v>784</v>
      </c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4"/>
      <c r="P682" s="103">
        <v>1</v>
      </c>
      <c r="Q682" s="103">
        <v>1</v>
      </c>
      <c r="R682" s="105">
        <v>0</v>
      </c>
      <c r="S682" s="103"/>
      <c r="T682" s="103"/>
      <c r="U682" s="103"/>
      <c r="V682" s="103"/>
      <c r="W682" s="385"/>
      <c r="X682" s="385"/>
      <c r="Y682" s="568"/>
      <c r="Z682" s="565"/>
      <c r="AA682" s="565"/>
      <c r="AB682" s="565"/>
      <c r="AC682" s="565"/>
      <c r="AE682" s="293">
        <f t="shared" si="301"/>
        <v>0</v>
      </c>
    </row>
    <row r="683" spans="1:31" ht="15" customHeight="1" x14ac:dyDescent="0.25">
      <c r="A683" s="244">
        <v>86</v>
      </c>
      <c r="B683" s="173"/>
      <c r="C683" s="243" t="s">
        <v>773</v>
      </c>
      <c r="D683" s="2" t="s">
        <v>692</v>
      </c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4"/>
      <c r="P683" s="103">
        <v>45</v>
      </c>
      <c r="Q683" s="103">
        <v>0</v>
      </c>
      <c r="R683" s="105">
        <v>0</v>
      </c>
      <c r="S683" s="103"/>
      <c r="T683" s="103"/>
      <c r="U683" s="103"/>
      <c r="V683" s="103"/>
      <c r="W683" s="385"/>
      <c r="X683" s="385"/>
      <c r="Y683" s="568"/>
      <c r="Z683" s="565"/>
      <c r="AA683" s="565"/>
      <c r="AB683" s="565"/>
      <c r="AC683" s="565"/>
      <c r="AE683" s="293">
        <f t="shared" si="301"/>
        <v>0</v>
      </c>
    </row>
    <row r="684" spans="1:31" ht="15" customHeight="1" x14ac:dyDescent="0.25">
      <c r="A684" s="244">
        <v>86</v>
      </c>
      <c r="B684" s="173"/>
      <c r="C684" s="243" t="s">
        <v>858</v>
      </c>
      <c r="D684" s="2" t="s">
        <v>859</v>
      </c>
      <c r="E684" s="220"/>
      <c r="F684" s="220"/>
      <c r="G684" s="220"/>
      <c r="H684" s="220"/>
      <c r="I684" s="220"/>
      <c r="J684" s="220"/>
      <c r="K684" s="220"/>
      <c r="L684" s="220"/>
      <c r="M684" s="220"/>
      <c r="N684" s="220"/>
      <c r="O684" s="14"/>
      <c r="P684" s="105">
        <v>0</v>
      </c>
      <c r="Q684" s="105">
        <v>0</v>
      </c>
      <c r="R684" s="105">
        <v>0</v>
      </c>
      <c r="S684" s="105"/>
      <c r="T684" s="105"/>
      <c r="U684" s="105"/>
      <c r="V684" s="105"/>
      <c r="W684" s="111"/>
      <c r="X684" s="111"/>
      <c r="Y684" s="564"/>
      <c r="Z684" s="565"/>
      <c r="AA684" s="565"/>
      <c r="AB684" s="565"/>
      <c r="AC684" s="565"/>
      <c r="AE684" s="293">
        <f t="shared" si="301"/>
        <v>0</v>
      </c>
    </row>
    <row r="685" spans="1:31" ht="15" customHeight="1" x14ac:dyDescent="0.25">
      <c r="A685" s="244">
        <v>86</v>
      </c>
      <c r="B685" s="173"/>
      <c r="C685" s="243" t="s">
        <v>811</v>
      </c>
      <c r="D685" s="2" t="s">
        <v>693</v>
      </c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4"/>
      <c r="P685" s="105">
        <v>0</v>
      </c>
      <c r="Q685" s="105">
        <v>0</v>
      </c>
      <c r="R685" s="105">
        <v>0</v>
      </c>
      <c r="S685" s="103"/>
      <c r="T685" s="103"/>
      <c r="U685" s="103"/>
      <c r="V685" s="103"/>
      <c r="W685" s="385"/>
      <c r="X685" s="385"/>
      <c r="Y685" s="568"/>
      <c r="Z685" s="565"/>
      <c r="AA685" s="565"/>
      <c r="AB685" s="565"/>
      <c r="AC685" s="565"/>
      <c r="AE685" s="293">
        <f t="shared" si="301"/>
        <v>0</v>
      </c>
    </row>
    <row r="686" spans="1:31" ht="15" customHeight="1" x14ac:dyDescent="0.25">
      <c r="A686" s="244">
        <v>86</v>
      </c>
      <c r="B686" s="173"/>
      <c r="C686" s="243" t="s">
        <v>801</v>
      </c>
      <c r="D686" s="2" t="s">
        <v>676</v>
      </c>
      <c r="E686" s="220"/>
      <c r="F686" s="220"/>
      <c r="G686" s="220"/>
      <c r="H686" s="220"/>
      <c r="I686" s="220"/>
      <c r="J686" s="220"/>
      <c r="K686" s="220"/>
      <c r="L686" s="220"/>
      <c r="M686" s="220"/>
      <c r="N686" s="220"/>
      <c r="O686" s="14"/>
      <c r="P686" s="105">
        <v>0</v>
      </c>
      <c r="Q686" s="105">
        <v>0</v>
      </c>
      <c r="R686" s="105">
        <v>0</v>
      </c>
      <c r="S686" s="105"/>
      <c r="T686" s="105"/>
      <c r="U686" s="105"/>
      <c r="V686" s="105"/>
      <c r="W686" s="111"/>
      <c r="X686" s="111"/>
      <c r="Y686" s="564"/>
      <c r="Z686" s="565"/>
      <c r="AA686" s="565"/>
      <c r="AB686" s="565"/>
      <c r="AC686" s="565"/>
      <c r="AE686" s="293">
        <f t="shared" si="301"/>
        <v>0</v>
      </c>
    </row>
    <row r="687" spans="1:31" ht="15" customHeight="1" x14ac:dyDescent="0.25">
      <c r="A687" s="244">
        <v>86</v>
      </c>
      <c r="B687" s="173"/>
      <c r="C687" s="243" t="s">
        <v>782</v>
      </c>
      <c r="D687" s="2" t="s">
        <v>684</v>
      </c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4"/>
      <c r="P687" s="105">
        <v>0</v>
      </c>
      <c r="Q687" s="105">
        <v>0</v>
      </c>
      <c r="R687" s="105">
        <v>0</v>
      </c>
      <c r="S687" s="103"/>
      <c r="T687" s="103"/>
      <c r="U687" s="103"/>
      <c r="V687" s="103"/>
      <c r="W687" s="385"/>
      <c r="X687" s="385"/>
      <c r="Y687" s="568"/>
      <c r="Z687" s="565"/>
      <c r="AA687" s="565"/>
      <c r="AB687" s="565"/>
      <c r="AC687" s="565"/>
      <c r="AE687" s="293">
        <f t="shared" si="301"/>
        <v>0</v>
      </c>
    </row>
    <row r="688" spans="1:31" ht="15" customHeight="1" x14ac:dyDescent="0.25">
      <c r="A688" s="3">
        <v>86</v>
      </c>
      <c r="B688" s="173"/>
      <c r="C688" s="144" t="s">
        <v>862</v>
      </c>
      <c r="D688" s="2" t="s">
        <v>674</v>
      </c>
      <c r="E688" s="220"/>
      <c r="F688" s="220"/>
      <c r="G688" s="220"/>
      <c r="H688" s="220"/>
      <c r="I688" s="220"/>
      <c r="J688" s="220"/>
      <c r="K688" s="220"/>
      <c r="L688" s="220"/>
      <c r="M688" s="220"/>
      <c r="N688" s="220"/>
      <c r="O688" s="14"/>
      <c r="P688" s="105">
        <v>0</v>
      </c>
      <c r="Q688" s="105">
        <v>0</v>
      </c>
      <c r="R688" s="105">
        <v>0</v>
      </c>
      <c r="S688" s="105"/>
      <c r="T688" s="105"/>
      <c r="U688" s="105"/>
      <c r="V688" s="105"/>
      <c r="W688" s="111"/>
      <c r="X688" s="111"/>
      <c r="Y688" s="564"/>
      <c r="Z688" s="565"/>
      <c r="AA688" s="565"/>
      <c r="AB688" s="565"/>
      <c r="AC688" s="565"/>
      <c r="AE688" s="293">
        <f t="shared" si="301"/>
        <v>0</v>
      </c>
    </row>
    <row r="689" spans="1:31" ht="15" customHeight="1" x14ac:dyDescent="0.25">
      <c r="A689" s="3">
        <v>86</v>
      </c>
      <c r="B689" s="173"/>
      <c r="C689" s="144" t="s">
        <v>863</v>
      </c>
      <c r="D689" s="2" t="s">
        <v>675</v>
      </c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4"/>
      <c r="P689" s="105">
        <v>0</v>
      </c>
      <c r="Q689" s="105">
        <v>0</v>
      </c>
      <c r="R689" s="105">
        <v>0</v>
      </c>
      <c r="S689" s="103"/>
      <c r="T689" s="103"/>
      <c r="U689" s="103"/>
      <c r="V689" s="103"/>
      <c r="W689" s="385"/>
      <c r="X689" s="385"/>
      <c r="Y689" s="568"/>
      <c r="Z689" s="565"/>
      <c r="AA689" s="565"/>
      <c r="AB689" s="565"/>
      <c r="AC689" s="565"/>
      <c r="AE689" s="293">
        <f t="shared" si="301"/>
        <v>0</v>
      </c>
    </row>
    <row r="690" spans="1:31" ht="15" customHeight="1" x14ac:dyDescent="0.25">
      <c r="A690" s="244">
        <v>86</v>
      </c>
      <c r="B690" s="173"/>
      <c r="C690" s="243" t="s">
        <v>794</v>
      </c>
      <c r="D690" s="2" t="s">
        <v>670</v>
      </c>
      <c r="E690" s="220"/>
      <c r="F690" s="220"/>
      <c r="G690" s="220"/>
      <c r="H690" s="220"/>
      <c r="I690" s="220"/>
      <c r="J690" s="220"/>
      <c r="K690" s="220"/>
      <c r="L690" s="220"/>
      <c r="M690" s="220"/>
      <c r="N690" s="220"/>
      <c r="O690" s="14"/>
      <c r="P690" s="105">
        <v>2</v>
      </c>
      <c r="Q690" s="105">
        <v>2</v>
      </c>
      <c r="R690" s="105">
        <v>0</v>
      </c>
      <c r="S690" s="105"/>
      <c r="T690" s="105"/>
      <c r="U690" s="105"/>
      <c r="V690" s="105"/>
      <c r="W690" s="111"/>
      <c r="X690" s="111"/>
      <c r="Y690" s="564"/>
      <c r="Z690" s="565"/>
      <c r="AA690" s="565"/>
      <c r="AB690" s="565"/>
      <c r="AC690" s="565"/>
      <c r="AE690" s="293">
        <f t="shared" si="301"/>
        <v>0</v>
      </c>
    </row>
    <row r="691" spans="1:31" ht="15" customHeight="1" x14ac:dyDescent="0.25">
      <c r="A691" s="244">
        <v>86</v>
      </c>
      <c r="B691" s="173"/>
      <c r="C691" s="243" t="s">
        <v>802</v>
      </c>
      <c r="D691" s="2" t="s">
        <v>677</v>
      </c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4"/>
      <c r="P691" s="105">
        <v>0</v>
      </c>
      <c r="Q691" s="105">
        <v>0</v>
      </c>
      <c r="R691" s="105">
        <v>0</v>
      </c>
      <c r="S691" s="103"/>
      <c r="T691" s="103"/>
      <c r="U691" s="103"/>
      <c r="V691" s="103"/>
      <c r="W691" s="385"/>
      <c r="X691" s="385"/>
      <c r="Y691" s="568"/>
      <c r="Z691" s="565"/>
      <c r="AA691" s="565"/>
      <c r="AB691" s="565"/>
      <c r="AC691" s="565"/>
      <c r="AE691" s="293">
        <f t="shared" si="301"/>
        <v>0</v>
      </c>
    </row>
    <row r="692" spans="1:31" ht="15" customHeight="1" x14ac:dyDescent="0.25">
      <c r="A692" s="244">
        <v>86</v>
      </c>
      <c r="B692" s="173"/>
      <c r="C692" s="151" t="s">
        <v>806</v>
      </c>
      <c r="D692" s="185" t="s">
        <v>685</v>
      </c>
      <c r="E692" s="220"/>
      <c r="F692" s="220"/>
      <c r="G692" s="220"/>
      <c r="H692" s="220"/>
      <c r="I692" s="220"/>
      <c r="J692" s="220"/>
      <c r="K692" s="220"/>
      <c r="L692" s="220"/>
      <c r="M692" s="220"/>
      <c r="N692" s="220"/>
      <c r="O692" s="14"/>
      <c r="P692" s="105">
        <v>0</v>
      </c>
      <c r="Q692" s="105">
        <v>0</v>
      </c>
      <c r="R692" s="105">
        <v>0</v>
      </c>
      <c r="S692" s="105"/>
      <c r="T692" s="105"/>
      <c r="U692" s="105"/>
      <c r="V692" s="105"/>
      <c r="W692" s="111"/>
      <c r="X692" s="111"/>
      <c r="Y692" s="564"/>
      <c r="Z692" s="565"/>
      <c r="AA692" s="565"/>
      <c r="AB692" s="565"/>
      <c r="AC692" s="565"/>
      <c r="AE692" s="293">
        <f t="shared" si="301"/>
        <v>0</v>
      </c>
    </row>
    <row r="693" spans="1:31" ht="15" customHeight="1" x14ac:dyDescent="0.25">
      <c r="A693" s="244">
        <v>86</v>
      </c>
      <c r="B693" s="173"/>
      <c r="C693" s="243" t="s">
        <v>807</v>
      </c>
      <c r="D693" s="2" t="s">
        <v>686</v>
      </c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4"/>
      <c r="P693" s="103">
        <v>6</v>
      </c>
      <c r="Q693" s="103">
        <v>6</v>
      </c>
      <c r="R693" s="103">
        <f t="shared" ref="R693:Y693" si="308">R694+R695+R696</f>
        <v>0</v>
      </c>
      <c r="S693" s="103">
        <f t="shared" si="308"/>
        <v>0</v>
      </c>
      <c r="T693" s="103">
        <f t="shared" si="308"/>
        <v>0</v>
      </c>
      <c r="U693" s="103">
        <f t="shared" si="308"/>
        <v>0</v>
      </c>
      <c r="V693" s="103">
        <f t="shared" si="308"/>
        <v>0</v>
      </c>
      <c r="W693" s="385">
        <f t="shared" ref="W693" si="309">W694+W695+W696</f>
        <v>0</v>
      </c>
      <c r="X693" s="385">
        <f t="shared" si="308"/>
        <v>0</v>
      </c>
      <c r="Y693" s="568">
        <f t="shared" si="308"/>
        <v>0</v>
      </c>
      <c r="Z693" s="565"/>
      <c r="AA693" s="565"/>
      <c r="AB693" s="565"/>
      <c r="AC693" s="565"/>
      <c r="AE693" s="293">
        <f t="shared" si="301"/>
        <v>0</v>
      </c>
    </row>
    <row r="694" spans="1:31" s="187" customFormat="1" ht="15" customHeight="1" x14ac:dyDescent="0.25">
      <c r="A694" s="179">
        <v>86</v>
      </c>
      <c r="B694" s="186"/>
      <c r="C694" s="37" t="s">
        <v>808</v>
      </c>
      <c r="D694" s="38" t="s">
        <v>687</v>
      </c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6"/>
      <c r="P694" s="106">
        <v>2</v>
      </c>
      <c r="Q694" s="106">
        <v>0</v>
      </c>
      <c r="R694" s="106">
        <v>0</v>
      </c>
      <c r="S694" s="106"/>
      <c r="T694" s="106"/>
      <c r="U694" s="106"/>
      <c r="V694" s="106"/>
      <c r="W694" s="106"/>
      <c r="X694" s="106"/>
      <c r="Y694" s="572"/>
      <c r="Z694" s="582"/>
      <c r="AA694" s="582"/>
      <c r="AB694" s="582"/>
      <c r="AC694" s="582"/>
      <c r="AE694" s="294">
        <f t="shared" si="301"/>
        <v>0</v>
      </c>
    </row>
    <row r="695" spans="1:31" s="187" customFormat="1" ht="15" customHeight="1" x14ac:dyDescent="0.25">
      <c r="A695" s="179">
        <v>86</v>
      </c>
      <c r="B695" s="186"/>
      <c r="C695" s="37" t="s">
        <v>809</v>
      </c>
      <c r="D695" s="38" t="s">
        <v>688</v>
      </c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8"/>
      <c r="P695" s="110">
        <v>2</v>
      </c>
      <c r="Q695" s="110">
        <v>0</v>
      </c>
      <c r="R695" s="106">
        <v>0</v>
      </c>
      <c r="S695" s="110"/>
      <c r="T695" s="110"/>
      <c r="U695" s="110"/>
      <c r="V695" s="110"/>
      <c r="W695" s="110"/>
      <c r="X695" s="110"/>
      <c r="Y695" s="574"/>
      <c r="Z695" s="582"/>
      <c r="AA695" s="582"/>
      <c r="AB695" s="582"/>
      <c r="AC695" s="582"/>
      <c r="AE695" s="294">
        <f t="shared" si="301"/>
        <v>0</v>
      </c>
    </row>
    <row r="696" spans="1:31" s="187" customFormat="1" ht="15" customHeight="1" x14ac:dyDescent="0.25">
      <c r="A696" s="179">
        <v>86</v>
      </c>
      <c r="B696" s="186"/>
      <c r="C696" s="37" t="s">
        <v>810</v>
      </c>
      <c r="D696" s="38" t="s">
        <v>689</v>
      </c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6"/>
      <c r="P696" s="106">
        <v>2</v>
      </c>
      <c r="Q696" s="106">
        <v>0</v>
      </c>
      <c r="R696" s="106">
        <v>0</v>
      </c>
      <c r="S696" s="106"/>
      <c r="T696" s="106"/>
      <c r="U696" s="106"/>
      <c r="V696" s="106"/>
      <c r="W696" s="106"/>
      <c r="X696" s="106"/>
      <c r="Y696" s="572"/>
      <c r="Z696" s="582"/>
      <c r="AA696" s="582"/>
      <c r="AB696" s="582"/>
      <c r="AC696" s="582"/>
      <c r="AE696" s="294">
        <f t="shared" si="301"/>
        <v>0</v>
      </c>
    </row>
    <row r="697" spans="1:31" ht="15" customHeight="1" x14ac:dyDescent="0.25">
      <c r="A697" s="244">
        <v>86</v>
      </c>
      <c r="B697" s="173"/>
      <c r="C697" s="243" t="s">
        <v>795</v>
      </c>
      <c r="D697" s="2" t="s">
        <v>671</v>
      </c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4"/>
      <c r="P697" s="103">
        <v>0</v>
      </c>
      <c r="Q697" s="103">
        <v>0</v>
      </c>
      <c r="R697" s="103">
        <v>0</v>
      </c>
      <c r="S697" s="103"/>
      <c r="T697" s="103"/>
      <c r="U697" s="103"/>
      <c r="V697" s="103"/>
      <c r="W697" s="385"/>
      <c r="X697" s="385"/>
      <c r="Y697" s="568"/>
      <c r="Z697" s="565"/>
      <c r="AA697" s="565"/>
      <c r="AB697" s="565"/>
      <c r="AC697" s="565"/>
      <c r="AE697" s="293">
        <f t="shared" si="301"/>
        <v>0</v>
      </c>
    </row>
    <row r="698" spans="1:31" ht="15" customHeight="1" x14ac:dyDescent="0.25">
      <c r="A698" s="244">
        <v>86</v>
      </c>
      <c r="B698" s="173"/>
      <c r="C698" s="243" t="s">
        <v>803</v>
      </c>
      <c r="D698" s="2" t="s">
        <v>678</v>
      </c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4"/>
      <c r="P698" s="103">
        <f>P699+P700+P701+P702+P703</f>
        <v>1</v>
      </c>
      <c r="Q698" s="103">
        <v>0</v>
      </c>
      <c r="R698" s="103">
        <f t="shared" ref="R698:Y698" si="310">R699+R700+R701+R702+R703</f>
        <v>0</v>
      </c>
      <c r="S698" s="103">
        <f t="shared" si="310"/>
        <v>0</v>
      </c>
      <c r="T698" s="103">
        <f t="shared" si="310"/>
        <v>0</v>
      </c>
      <c r="U698" s="103">
        <f t="shared" si="310"/>
        <v>0</v>
      </c>
      <c r="V698" s="103">
        <f t="shared" si="310"/>
        <v>0</v>
      </c>
      <c r="W698" s="385">
        <f t="shared" ref="W698" si="311">W699+W700+W701+W702+W703</f>
        <v>0</v>
      </c>
      <c r="X698" s="385">
        <f t="shared" si="310"/>
        <v>0</v>
      </c>
      <c r="Y698" s="568">
        <f t="shared" si="310"/>
        <v>0</v>
      </c>
      <c r="Z698" s="565"/>
      <c r="AA698" s="565"/>
      <c r="AB698" s="565"/>
      <c r="AC698" s="565"/>
      <c r="AE698" s="293">
        <f t="shared" si="301"/>
        <v>0</v>
      </c>
    </row>
    <row r="699" spans="1:31" s="187" customFormat="1" ht="15" customHeight="1" x14ac:dyDescent="0.25">
      <c r="A699" s="179">
        <v>86</v>
      </c>
      <c r="B699" s="186"/>
      <c r="C699" s="37" t="s">
        <v>798</v>
      </c>
      <c r="D699" s="38" t="s">
        <v>679</v>
      </c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8"/>
      <c r="P699" s="106">
        <v>1</v>
      </c>
      <c r="Q699" s="106">
        <v>0</v>
      </c>
      <c r="R699" s="106">
        <v>0</v>
      </c>
      <c r="S699" s="106"/>
      <c r="T699" s="106"/>
      <c r="U699" s="106"/>
      <c r="V699" s="106"/>
      <c r="W699" s="106"/>
      <c r="X699" s="106"/>
      <c r="Y699" s="572"/>
      <c r="Z699" s="582"/>
      <c r="AA699" s="582"/>
      <c r="AB699" s="582"/>
      <c r="AC699" s="582"/>
      <c r="AE699" s="294">
        <f t="shared" si="301"/>
        <v>0</v>
      </c>
    </row>
    <row r="700" spans="1:31" s="187" customFormat="1" ht="15" customHeight="1" x14ac:dyDescent="0.25">
      <c r="A700" s="179">
        <v>86</v>
      </c>
      <c r="B700" s="186"/>
      <c r="C700" s="37" t="s">
        <v>799</v>
      </c>
      <c r="D700" s="38" t="s">
        <v>680</v>
      </c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5"/>
      <c r="P700" s="106">
        <v>0</v>
      </c>
      <c r="Q700" s="106">
        <v>0</v>
      </c>
      <c r="R700" s="106">
        <v>0</v>
      </c>
      <c r="S700" s="106"/>
      <c r="T700" s="106"/>
      <c r="U700" s="106"/>
      <c r="V700" s="106"/>
      <c r="W700" s="106"/>
      <c r="X700" s="106"/>
      <c r="Y700" s="572"/>
      <c r="Z700" s="582"/>
      <c r="AA700" s="582"/>
      <c r="AB700" s="582"/>
      <c r="AC700" s="582"/>
      <c r="AE700" s="294">
        <f t="shared" si="301"/>
        <v>0</v>
      </c>
    </row>
    <row r="701" spans="1:31" s="187" customFormat="1" ht="15" customHeight="1" x14ac:dyDescent="0.25">
      <c r="A701" s="179">
        <v>86</v>
      </c>
      <c r="B701" s="186"/>
      <c r="C701" s="37" t="s">
        <v>800</v>
      </c>
      <c r="D701" s="38" t="s">
        <v>681</v>
      </c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2"/>
      <c r="P701" s="106">
        <v>0</v>
      </c>
      <c r="Q701" s="106">
        <v>0</v>
      </c>
      <c r="R701" s="106">
        <v>0</v>
      </c>
      <c r="S701" s="106"/>
      <c r="T701" s="106"/>
      <c r="U701" s="106"/>
      <c r="V701" s="106"/>
      <c r="W701" s="106"/>
      <c r="X701" s="106"/>
      <c r="Y701" s="572"/>
      <c r="Z701" s="582"/>
      <c r="AA701" s="582"/>
      <c r="AB701" s="582"/>
      <c r="AC701" s="582"/>
      <c r="AE701" s="294">
        <f t="shared" si="301"/>
        <v>0</v>
      </c>
    </row>
    <row r="702" spans="1:31" s="187" customFormat="1" ht="15" customHeight="1" x14ac:dyDescent="0.25">
      <c r="A702" s="179">
        <v>86</v>
      </c>
      <c r="B702" s="186"/>
      <c r="C702" s="37" t="s">
        <v>804</v>
      </c>
      <c r="D702" s="38" t="s">
        <v>682</v>
      </c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2"/>
      <c r="P702" s="106">
        <v>0</v>
      </c>
      <c r="Q702" s="106">
        <v>0</v>
      </c>
      <c r="R702" s="106">
        <v>0</v>
      </c>
      <c r="S702" s="106"/>
      <c r="T702" s="106"/>
      <c r="U702" s="106"/>
      <c r="V702" s="106"/>
      <c r="W702" s="106"/>
      <c r="X702" s="106"/>
      <c r="Y702" s="572"/>
      <c r="Z702" s="582"/>
      <c r="AA702" s="582"/>
      <c r="AB702" s="582"/>
      <c r="AC702" s="582"/>
      <c r="AE702" s="294">
        <f t="shared" si="301"/>
        <v>0</v>
      </c>
    </row>
    <row r="703" spans="1:31" s="187" customFormat="1" ht="15" customHeight="1" x14ac:dyDescent="0.25">
      <c r="A703" s="179">
        <v>86</v>
      </c>
      <c r="B703" s="186"/>
      <c r="C703" s="233" t="s">
        <v>805</v>
      </c>
      <c r="D703" s="17" t="s">
        <v>683</v>
      </c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6"/>
      <c r="P703" s="106">
        <v>0</v>
      </c>
      <c r="Q703" s="106">
        <v>0</v>
      </c>
      <c r="R703" s="106">
        <v>0</v>
      </c>
      <c r="S703" s="106"/>
      <c r="T703" s="106"/>
      <c r="U703" s="106"/>
      <c r="V703" s="106"/>
      <c r="W703" s="106"/>
      <c r="X703" s="106"/>
      <c r="Y703" s="572"/>
      <c r="Z703" s="582"/>
      <c r="AA703" s="582"/>
      <c r="AB703" s="582"/>
      <c r="AC703" s="582"/>
      <c r="AE703" s="294">
        <f t="shared" si="301"/>
        <v>0</v>
      </c>
    </row>
    <row r="704" spans="1:31" ht="15" customHeight="1" x14ac:dyDescent="0.25">
      <c r="A704" s="244">
        <v>86</v>
      </c>
      <c r="B704" s="173"/>
      <c r="C704" s="12" t="s">
        <v>774</v>
      </c>
      <c r="D704" s="13" t="s">
        <v>623</v>
      </c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4"/>
      <c r="P704" s="105">
        <v>2</v>
      </c>
      <c r="Q704" s="105">
        <v>2</v>
      </c>
      <c r="R704" s="105">
        <v>0</v>
      </c>
      <c r="S704" s="105"/>
      <c r="T704" s="105"/>
      <c r="U704" s="105"/>
      <c r="V704" s="105"/>
      <c r="W704" s="111"/>
      <c r="X704" s="111"/>
      <c r="Y704" s="564"/>
      <c r="Z704" s="565"/>
      <c r="AA704" s="565"/>
      <c r="AB704" s="565"/>
      <c r="AC704" s="565"/>
      <c r="AE704" s="293">
        <f t="shared" si="301"/>
        <v>0</v>
      </c>
    </row>
    <row r="705" spans="1:31" ht="15" customHeight="1" x14ac:dyDescent="0.25">
      <c r="A705" s="244">
        <v>86</v>
      </c>
      <c r="B705" s="173"/>
      <c r="C705" s="12" t="s">
        <v>785</v>
      </c>
      <c r="D705" s="13" t="s">
        <v>663</v>
      </c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4"/>
      <c r="P705" s="103">
        <v>2</v>
      </c>
      <c r="Q705" s="103">
        <v>2</v>
      </c>
      <c r="R705" s="103">
        <v>0</v>
      </c>
      <c r="S705" s="103"/>
      <c r="T705" s="103"/>
      <c r="U705" s="103"/>
      <c r="V705" s="103"/>
      <c r="W705" s="385"/>
      <c r="X705" s="385"/>
      <c r="Y705" s="568"/>
      <c r="Z705" s="565"/>
      <c r="AA705" s="565"/>
      <c r="AB705" s="565"/>
      <c r="AC705" s="565"/>
      <c r="AE705" s="293">
        <f t="shared" si="301"/>
        <v>0</v>
      </c>
    </row>
    <row r="706" spans="1:31" ht="15" customHeight="1" x14ac:dyDescent="0.25">
      <c r="A706" s="244">
        <v>86</v>
      </c>
      <c r="B706" s="173"/>
      <c r="C706" s="243" t="s">
        <v>786</v>
      </c>
      <c r="D706" s="2" t="s">
        <v>664</v>
      </c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4"/>
      <c r="P706" s="103">
        <f>P707+P708+P709+P710+P711</f>
        <v>0</v>
      </c>
      <c r="Q706" s="103">
        <v>2</v>
      </c>
      <c r="R706" s="103">
        <v>0</v>
      </c>
      <c r="S706" s="103"/>
      <c r="T706" s="103"/>
      <c r="U706" s="103"/>
      <c r="V706" s="103"/>
      <c r="W706" s="385"/>
      <c r="X706" s="385"/>
      <c r="Y706" s="568"/>
      <c r="Z706" s="565"/>
      <c r="AA706" s="565"/>
      <c r="AB706" s="565"/>
      <c r="AC706" s="565"/>
      <c r="AE706" s="293">
        <f t="shared" si="301"/>
        <v>0</v>
      </c>
    </row>
    <row r="707" spans="1:31" s="187" customFormat="1" ht="15" customHeight="1" x14ac:dyDescent="0.25">
      <c r="A707" s="188">
        <v>86</v>
      </c>
      <c r="B707" s="189"/>
      <c r="C707" s="37" t="s">
        <v>787</v>
      </c>
      <c r="D707" s="38" t="s">
        <v>665</v>
      </c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8"/>
      <c r="P707" s="110">
        <v>0</v>
      </c>
      <c r="Q707" s="110">
        <v>0</v>
      </c>
      <c r="R707" s="110">
        <v>0</v>
      </c>
      <c r="S707" s="110"/>
      <c r="T707" s="110"/>
      <c r="U707" s="110"/>
      <c r="V707" s="110"/>
      <c r="W707" s="110"/>
      <c r="X707" s="110"/>
      <c r="Y707" s="574"/>
      <c r="Z707" s="582"/>
      <c r="AA707" s="582"/>
      <c r="AB707" s="582"/>
      <c r="AC707" s="582"/>
      <c r="AE707" s="294">
        <f t="shared" si="301"/>
        <v>0</v>
      </c>
    </row>
    <row r="708" spans="1:31" s="187" customFormat="1" ht="15" customHeight="1" x14ac:dyDescent="0.25">
      <c r="A708" s="188">
        <v>86</v>
      </c>
      <c r="B708" s="189"/>
      <c r="C708" s="177" t="s">
        <v>788</v>
      </c>
      <c r="D708" s="168" t="s">
        <v>666</v>
      </c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8"/>
      <c r="P708" s="110">
        <v>0</v>
      </c>
      <c r="Q708" s="110">
        <v>0</v>
      </c>
      <c r="R708" s="110">
        <v>0</v>
      </c>
      <c r="S708" s="110"/>
      <c r="T708" s="110"/>
      <c r="U708" s="110"/>
      <c r="V708" s="110"/>
      <c r="W708" s="110"/>
      <c r="X708" s="110"/>
      <c r="Y708" s="574"/>
      <c r="Z708" s="582"/>
      <c r="AA708" s="582"/>
      <c r="AB708" s="582"/>
      <c r="AC708" s="582"/>
      <c r="AE708" s="294">
        <f t="shared" si="301"/>
        <v>0</v>
      </c>
    </row>
    <row r="709" spans="1:31" s="187" customFormat="1" ht="15" customHeight="1" x14ac:dyDescent="0.25">
      <c r="A709" s="188">
        <v>86</v>
      </c>
      <c r="B709" s="189"/>
      <c r="C709" s="147" t="s">
        <v>789</v>
      </c>
      <c r="D709" s="148" t="s">
        <v>667</v>
      </c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8"/>
      <c r="P709" s="110">
        <v>0</v>
      </c>
      <c r="Q709" s="110">
        <v>0</v>
      </c>
      <c r="R709" s="110">
        <v>0</v>
      </c>
      <c r="S709" s="110"/>
      <c r="T709" s="110"/>
      <c r="U709" s="110"/>
      <c r="V709" s="110"/>
      <c r="W709" s="110"/>
      <c r="X709" s="110"/>
      <c r="Y709" s="574"/>
      <c r="Z709" s="582"/>
      <c r="AA709" s="582"/>
      <c r="AB709" s="582"/>
      <c r="AC709" s="582"/>
      <c r="AE709" s="294">
        <f t="shared" si="301"/>
        <v>0</v>
      </c>
    </row>
    <row r="710" spans="1:31" s="187" customFormat="1" ht="15" customHeight="1" x14ac:dyDescent="0.25">
      <c r="A710" s="188">
        <v>86</v>
      </c>
      <c r="B710" s="189"/>
      <c r="C710" s="177" t="s">
        <v>790</v>
      </c>
      <c r="D710" s="168" t="s">
        <v>668</v>
      </c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8"/>
      <c r="P710" s="110">
        <v>0</v>
      </c>
      <c r="Q710" s="110">
        <v>0</v>
      </c>
      <c r="R710" s="110">
        <v>0</v>
      </c>
      <c r="S710" s="110"/>
      <c r="T710" s="110"/>
      <c r="U710" s="110"/>
      <c r="V710" s="110"/>
      <c r="W710" s="110"/>
      <c r="X710" s="110"/>
      <c r="Y710" s="574"/>
      <c r="Z710" s="582"/>
      <c r="AA710" s="582"/>
      <c r="AB710" s="582"/>
      <c r="AC710" s="582"/>
      <c r="AE710" s="294">
        <f t="shared" si="301"/>
        <v>0</v>
      </c>
    </row>
    <row r="711" spans="1:31" s="187" customFormat="1" ht="15" customHeight="1" x14ac:dyDescent="0.25">
      <c r="A711" s="188">
        <v>86</v>
      </c>
      <c r="B711" s="189"/>
      <c r="C711" s="147" t="s">
        <v>791</v>
      </c>
      <c r="D711" s="148" t="s">
        <v>792</v>
      </c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8"/>
      <c r="P711" s="110">
        <v>0</v>
      </c>
      <c r="Q711" s="110">
        <v>0</v>
      </c>
      <c r="R711" s="110">
        <v>0</v>
      </c>
      <c r="S711" s="110"/>
      <c r="T711" s="110"/>
      <c r="U711" s="110"/>
      <c r="V711" s="110"/>
      <c r="W711" s="110"/>
      <c r="X711" s="110"/>
      <c r="Y711" s="574"/>
      <c r="Z711" s="582"/>
      <c r="AA711" s="582"/>
      <c r="AB711" s="582"/>
      <c r="AC711" s="582"/>
      <c r="AE711" s="294">
        <f t="shared" si="301"/>
        <v>0</v>
      </c>
    </row>
    <row r="712" spans="1:31" ht="15" customHeight="1" x14ac:dyDescent="0.25">
      <c r="A712" s="244">
        <v>86</v>
      </c>
      <c r="B712" s="173"/>
      <c r="C712" s="243" t="s">
        <v>793</v>
      </c>
      <c r="D712" s="2" t="s">
        <v>669</v>
      </c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4"/>
      <c r="P712" s="103">
        <v>2</v>
      </c>
      <c r="Q712" s="103">
        <v>2</v>
      </c>
      <c r="R712" s="103">
        <v>0</v>
      </c>
      <c r="S712" s="103"/>
      <c r="T712" s="103"/>
      <c r="U712" s="103"/>
      <c r="V712" s="103"/>
      <c r="W712" s="385"/>
      <c r="X712" s="385"/>
      <c r="Y712" s="568"/>
      <c r="Z712" s="565"/>
      <c r="AA712" s="565"/>
      <c r="AB712" s="565"/>
      <c r="AC712" s="565"/>
      <c r="AE712" s="293">
        <f t="shared" si="301"/>
        <v>0</v>
      </c>
    </row>
    <row r="713" spans="1:31" ht="15" customHeight="1" x14ac:dyDescent="0.25">
      <c r="A713" s="244">
        <v>86</v>
      </c>
      <c r="B713" s="173"/>
      <c r="C713" s="25" t="s">
        <v>797</v>
      </c>
      <c r="D713" s="26" t="s">
        <v>672</v>
      </c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4"/>
      <c r="P713" s="105">
        <v>1</v>
      </c>
      <c r="Q713" s="105">
        <v>1</v>
      </c>
      <c r="R713" s="105">
        <v>0</v>
      </c>
      <c r="S713" s="105"/>
      <c r="T713" s="105"/>
      <c r="U713" s="105"/>
      <c r="V713" s="105"/>
      <c r="W713" s="111"/>
      <c r="X713" s="111"/>
      <c r="Y713" s="564"/>
      <c r="Z713" s="565"/>
      <c r="AA713" s="565"/>
      <c r="AB713" s="565"/>
      <c r="AC713" s="565"/>
      <c r="AE713" s="293">
        <f t="shared" si="301"/>
        <v>0</v>
      </c>
    </row>
    <row r="714" spans="1:31" ht="15" customHeight="1" x14ac:dyDescent="0.25">
      <c r="A714" s="244">
        <v>86</v>
      </c>
      <c r="B714" s="173"/>
      <c r="C714" s="243" t="s">
        <v>777</v>
      </c>
      <c r="D714" s="2" t="s">
        <v>652</v>
      </c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4"/>
      <c r="P714" s="103">
        <f>P715+P716+P717+P718</f>
        <v>0</v>
      </c>
      <c r="Q714" s="103">
        <f t="shared" ref="Q714:Y714" si="312">Q715+Q716+Q717+Q718</f>
        <v>0</v>
      </c>
      <c r="R714" s="103">
        <f t="shared" si="312"/>
        <v>0</v>
      </c>
      <c r="S714" s="103">
        <f t="shared" si="312"/>
        <v>0</v>
      </c>
      <c r="T714" s="103">
        <f t="shared" si="312"/>
        <v>0</v>
      </c>
      <c r="U714" s="103">
        <f t="shared" si="312"/>
        <v>0</v>
      </c>
      <c r="V714" s="103">
        <f t="shared" si="312"/>
        <v>0</v>
      </c>
      <c r="W714" s="385">
        <f t="shared" ref="W714" si="313">W715+W716+W717+W718</f>
        <v>0</v>
      </c>
      <c r="X714" s="385">
        <f t="shared" si="312"/>
        <v>0</v>
      </c>
      <c r="Y714" s="568">
        <f t="shared" si="312"/>
        <v>0</v>
      </c>
      <c r="Z714" s="565"/>
      <c r="AA714" s="565"/>
      <c r="AB714" s="565"/>
      <c r="AC714" s="565"/>
      <c r="AE714" s="293">
        <f t="shared" si="301"/>
        <v>0</v>
      </c>
    </row>
    <row r="715" spans="1:31" s="187" customFormat="1" ht="15" customHeight="1" x14ac:dyDescent="0.25">
      <c r="A715" s="179">
        <v>86</v>
      </c>
      <c r="B715" s="186"/>
      <c r="C715" s="22" t="s">
        <v>778</v>
      </c>
      <c r="D715" s="23" t="s">
        <v>653</v>
      </c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6"/>
      <c r="P715" s="106">
        <v>0</v>
      </c>
      <c r="Q715" s="106">
        <v>0</v>
      </c>
      <c r="R715" s="106">
        <v>0</v>
      </c>
      <c r="S715" s="106"/>
      <c r="T715" s="106"/>
      <c r="U715" s="106"/>
      <c r="V715" s="106"/>
      <c r="W715" s="106"/>
      <c r="X715" s="106"/>
      <c r="Y715" s="572"/>
      <c r="Z715" s="582"/>
      <c r="AA715" s="582"/>
      <c r="AB715" s="582"/>
      <c r="AC715" s="582"/>
      <c r="AE715" s="294">
        <f t="shared" ref="AE715:AE736" si="314">V715-S715</f>
        <v>0</v>
      </c>
    </row>
    <row r="716" spans="1:31" s="187" customFormat="1" ht="15" customHeight="1" x14ac:dyDescent="0.25">
      <c r="A716" s="179">
        <v>86</v>
      </c>
      <c r="B716" s="186"/>
      <c r="C716" s="190" t="s">
        <v>779</v>
      </c>
      <c r="D716" s="191" t="s">
        <v>654</v>
      </c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8"/>
      <c r="P716" s="110">
        <v>0</v>
      </c>
      <c r="Q716" s="110">
        <v>0</v>
      </c>
      <c r="R716" s="106">
        <v>0</v>
      </c>
      <c r="S716" s="110"/>
      <c r="T716" s="110"/>
      <c r="U716" s="110"/>
      <c r="V716" s="110"/>
      <c r="W716" s="110"/>
      <c r="X716" s="110"/>
      <c r="Y716" s="574"/>
      <c r="Z716" s="582"/>
      <c r="AA716" s="582"/>
      <c r="AB716" s="582"/>
      <c r="AC716" s="582"/>
      <c r="AE716" s="294">
        <f t="shared" si="314"/>
        <v>0</v>
      </c>
    </row>
    <row r="717" spans="1:31" s="187" customFormat="1" ht="15" customHeight="1" x14ac:dyDescent="0.25">
      <c r="A717" s="179">
        <v>86</v>
      </c>
      <c r="B717" s="186"/>
      <c r="C717" s="190" t="s">
        <v>780</v>
      </c>
      <c r="D717" s="191" t="s">
        <v>655</v>
      </c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8"/>
      <c r="P717" s="110">
        <v>0</v>
      </c>
      <c r="Q717" s="110">
        <v>0</v>
      </c>
      <c r="R717" s="106">
        <v>0</v>
      </c>
      <c r="S717" s="110"/>
      <c r="T717" s="110"/>
      <c r="U717" s="110"/>
      <c r="V717" s="110"/>
      <c r="W717" s="110"/>
      <c r="X717" s="110"/>
      <c r="Y717" s="574"/>
      <c r="Z717" s="582"/>
      <c r="AA717" s="582"/>
      <c r="AB717" s="582"/>
      <c r="AC717" s="582"/>
      <c r="AE717" s="294">
        <f t="shared" si="314"/>
        <v>0</v>
      </c>
    </row>
    <row r="718" spans="1:31" s="187" customFormat="1" ht="15" customHeight="1" x14ac:dyDescent="0.25">
      <c r="A718" s="232">
        <v>86</v>
      </c>
      <c r="B718" s="186"/>
      <c r="C718" s="190" t="s">
        <v>781</v>
      </c>
      <c r="D718" s="191" t="s">
        <v>656</v>
      </c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8"/>
      <c r="P718" s="110">
        <v>0</v>
      </c>
      <c r="Q718" s="110">
        <v>0</v>
      </c>
      <c r="R718" s="106">
        <v>0</v>
      </c>
      <c r="S718" s="110"/>
      <c r="T718" s="110"/>
      <c r="U718" s="110"/>
      <c r="V718" s="110"/>
      <c r="W718" s="110"/>
      <c r="X718" s="110"/>
      <c r="Y718" s="574"/>
      <c r="Z718" s="582"/>
      <c r="AA718" s="582"/>
      <c r="AB718" s="582"/>
      <c r="AC718" s="582"/>
      <c r="AE718" s="294">
        <f t="shared" si="314"/>
        <v>0</v>
      </c>
    </row>
    <row r="719" spans="1:31" ht="15" customHeight="1" thickBot="1" x14ac:dyDescent="0.3">
      <c r="A719" s="221">
        <v>92</v>
      </c>
      <c r="B719" s="219" t="s">
        <v>736</v>
      </c>
      <c r="C719" s="218"/>
      <c r="D719" s="1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2"/>
      <c r="P719" s="107">
        <f>P720</f>
        <v>22</v>
      </c>
      <c r="Q719" s="107">
        <f t="shared" ref="Q719:Y719" si="315">Q720</f>
        <v>22</v>
      </c>
      <c r="R719" s="107">
        <f t="shared" si="315"/>
        <v>0</v>
      </c>
      <c r="S719" s="107">
        <f t="shared" si="315"/>
        <v>0</v>
      </c>
      <c r="T719" s="107">
        <f t="shared" si="315"/>
        <v>0</v>
      </c>
      <c r="U719" s="107">
        <f t="shared" si="315"/>
        <v>0</v>
      </c>
      <c r="V719" s="107">
        <f t="shared" si="315"/>
        <v>0</v>
      </c>
      <c r="W719" s="388">
        <f t="shared" si="315"/>
        <v>0</v>
      </c>
      <c r="X719" s="388">
        <f t="shared" si="315"/>
        <v>0</v>
      </c>
      <c r="Y719" s="577">
        <f t="shared" si="315"/>
        <v>0</v>
      </c>
      <c r="Z719" s="583"/>
      <c r="AA719" s="583"/>
      <c r="AB719" s="583"/>
      <c r="AC719" s="583"/>
      <c r="AE719" s="292">
        <f t="shared" si="314"/>
        <v>0</v>
      </c>
    </row>
    <row r="720" spans="1:31" ht="15" customHeight="1" thickBot="1" x14ac:dyDescent="0.3">
      <c r="A720" s="192">
        <v>92</v>
      </c>
      <c r="B720" s="193"/>
      <c r="C720" s="194" t="s">
        <v>737</v>
      </c>
      <c r="D720" s="195" t="s">
        <v>738</v>
      </c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100"/>
      <c r="P720" s="108">
        <v>22</v>
      </c>
      <c r="Q720" s="108">
        <v>22</v>
      </c>
      <c r="R720" s="108">
        <v>0</v>
      </c>
      <c r="S720" s="108"/>
      <c r="T720" s="108"/>
      <c r="U720" s="108"/>
      <c r="V720" s="108"/>
      <c r="W720" s="389"/>
      <c r="X720" s="389"/>
      <c r="Y720" s="584"/>
      <c r="Z720" s="585"/>
      <c r="AA720" s="585"/>
      <c r="AB720" s="585"/>
      <c r="AC720" s="585"/>
      <c r="AE720" s="293">
        <f t="shared" si="314"/>
        <v>0</v>
      </c>
    </row>
    <row r="721" spans="1:16376" ht="15" customHeight="1" thickBot="1" x14ac:dyDescent="0.3">
      <c r="A721" s="453" t="s">
        <v>912</v>
      </c>
      <c r="B721" s="454"/>
      <c r="C721" s="454"/>
      <c r="D721" s="454"/>
      <c r="E721" s="454"/>
      <c r="F721" s="454"/>
      <c r="G721" s="454"/>
      <c r="H721" s="454"/>
      <c r="I721" s="454"/>
      <c r="J721" s="454"/>
      <c r="K721" s="454"/>
      <c r="L721" s="454"/>
      <c r="M721" s="454"/>
      <c r="N721" s="454"/>
      <c r="O721" s="455"/>
      <c r="P721" s="109">
        <f>P10+P11+P15+P22+P28+P94+P105+P140+P149+P175+P217+P228+P236+P254+P271+P303+P325+P348+P389+P399+P425+P445+P446+P497+P562+P564+P570+P577+P578+P590+P617+P645+P675+P719</f>
        <v>3903</v>
      </c>
      <c r="Q721" s="109">
        <f>Q10+Q11+Q15+Q22+Q28+Q94+Q105+Q140+Q149+Q175+Q217+Q228+Q236+Q254+Q271+Q303+Q325+Q348+Q389+Q399+Q425+Q445+Q446+Q497+Q562+Q564+Q570+Q577+Q578+Q590+Q617+Q645+Q675+Q719</f>
        <v>4026</v>
      </c>
      <c r="R721" s="109">
        <f>R10+R11+R15+R22+R28+R94+R105+R140+R149+R175+R217+R228+R236+R254+R271+R303+R325+R348+R389+R399+R425+R445+R446+R497+R562+R564+R570+R577+R578+R590+R617+R645+R675+R719</f>
        <v>619</v>
      </c>
      <c r="S721" s="109">
        <f>S10+S11+S15+S22+S28+S94+S105+S140+S149+S175+S217+S228+S236+S254+S271+S303+S325+S348+S389+S399+S425+S445+S446+S497+S562+S564+S570+S577+S578+S590+S617+S645+S675+S719</f>
        <v>4155</v>
      </c>
      <c r="T721" s="109">
        <f>SUM(T10+T11+T15+T22+T28+T94+T105+T140+T149+T175+T217+T228+T236+T254+T271+T303+T325+T348+T389+T399+T425+T445+T446+T497+T562+T564+T570+T577+T578+T590+T617+T645+T675+T719)</f>
        <v>5405</v>
      </c>
      <c r="U721" s="109">
        <f>SUM(U10+U11+U15+U22+U28+U94+U105+U140+U149+U175+U217+U228+U236+U254+U271+U303+U325+U348+U389+U399+U425+U445+U446+U497+U562+U564+U570+U577+U578+U590+U617+U645+U675+U719)</f>
        <v>482</v>
      </c>
      <c r="V721" s="109">
        <f>V10+V11+V15+V22+V28+V94+V105+V140+V149+V175+V217+V228+V236+V254+V271+V303+V325+V348+V389+V399+V425+V445+V446+V497+V562+V564+V570+V577+V578+V590+V617+V645+V675+V719</f>
        <v>4445</v>
      </c>
      <c r="W721" s="109">
        <f>W10+W11+W15+W22+W28+W94+W105+W140+W149+W175+W217+W228+W236+W254+W271+W303+W325+W348+W389+W399+W425+W445+W446+W497+W562+W564+W570+W577+W578+W590+W617+W645+W675+W719</f>
        <v>4438</v>
      </c>
      <c r="X721" s="390">
        <f t="shared" ref="X721:Y721" si="316">X10+X11+X15+X22+X28+X94+X105+X140+X149+X175+X217+X228+X236+X254+X271+X303+X325+X348+X389+X399+X425+X445+X446+X497+X562+X564+X570+X577+X578+X590+X617+X645+X675+X719</f>
        <v>4438</v>
      </c>
      <c r="Y721" s="586">
        <f t="shared" si="316"/>
        <v>0</v>
      </c>
      <c r="Z721" s="583"/>
      <c r="AA721" s="583"/>
      <c r="AB721" s="583"/>
      <c r="AC721" s="583"/>
      <c r="AE721" s="295">
        <f t="shared" si="314"/>
        <v>290</v>
      </c>
    </row>
    <row r="722" spans="1:16376" x14ac:dyDescent="0.25">
      <c r="E722" s="197"/>
      <c r="F722" s="197"/>
      <c r="G722" s="197"/>
      <c r="H722" s="197"/>
      <c r="I722" s="197"/>
      <c r="J722" s="197"/>
      <c r="K722" s="197"/>
      <c r="L722" s="197"/>
      <c r="M722" s="197"/>
      <c r="N722" s="197"/>
      <c r="O722" s="197"/>
      <c r="P722" s="198"/>
      <c r="Q722" s="198"/>
      <c r="R722" s="199"/>
      <c r="S722" s="198"/>
      <c r="T722" s="198"/>
      <c r="U722" s="198"/>
      <c r="V722" s="198"/>
      <c r="W722" s="198"/>
      <c r="X722" s="391">
        <f>SUBTOTAL(9,X109:X317)</f>
        <v>2546</v>
      </c>
      <c r="Y722" s="198"/>
      <c r="AE722" s="286"/>
    </row>
    <row r="723" spans="1:16376" ht="15.75" x14ac:dyDescent="0.25">
      <c r="A723" s="200" t="s">
        <v>917</v>
      </c>
      <c r="B723" s="201"/>
      <c r="C723" s="200"/>
      <c r="D723" s="201"/>
      <c r="E723" s="197"/>
      <c r="F723" s="197"/>
      <c r="G723" s="197"/>
      <c r="H723" s="197"/>
      <c r="I723" s="197"/>
      <c r="J723" s="197"/>
      <c r="K723" s="288" t="s">
        <v>1212</v>
      </c>
      <c r="L723" s="288"/>
      <c r="M723" s="288"/>
      <c r="N723" s="288"/>
      <c r="O723" s="288"/>
      <c r="P723" s="289">
        <v>3903</v>
      </c>
      <c r="Q723" s="290">
        <v>4026</v>
      </c>
      <c r="R723" s="291">
        <v>619</v>
      </c>
      <c r="S723" s="290">
        <v>4155</v>
      </c>
      <c r="T723" s="290">
        <v>5405</v>
      </c>
      <c r="U723" s="290">
        <v>482</v>
      </c>
      <c r="V723" s="290"/>
      <c r="W723" s="290"/>
      <c r="X723" s="392"/>
      <c r="Y723" s="290"/>
      <c r="AE723" s="292">
        <f t="shared" si="314"/>
        <v>-4155</v>
      </c>
    </row>
    <row r="724" spans="1:16376" x14ac:dyDescent="0.25">
      <c r="A724" s="203"/>
      <c r="B724" s="204"/>
      <c r="C724" s="203"/>
      <c r="D724" s="204"/>
      <c r="E724" s="197"/>
      <c r="F724" s="197"/>
      <c r="G724" s="197"/>
      <c r="H724" s="197"/>
      <c r="I724" s="197"/>
      <c r="J724" s="197"/>
      <c r="K724" s="197"/>
      <c r="L724" s="197"/>
      <c r="M724" s="197"/>
      <c r="N724" s="197"/>
      <c r="O724" s="197"/>
      <c r="P724" s="202"/>
      <c r="Q724" s="198"/>
      <c r="R724" s="199"/>
      <c r="S724" s="198"/>
      <c r="T724" s="198"/>
      <c r="U724" s="198"/>
      <c r="V724" s="198"/>
      <c r="W724" s="198"/>
      <c r="X724" s="391">
        <f>SUBTOTAL(9,X105:X723)</f>
        <v>17426</v>
      </c>
      <c r="Y724" s="198"/>
      <c r="AE724" s="286"/>
    </row>
    <row r="725" spans="1:16376" x14ac:dyDescent="0.25">
      <c r="A725" s="587"/>
      <c r="B725" s="588"/>
      <c r="C725" s="588"/>
      <c r="D725" s="567"/>
      <c r="E725" s="588"/>
      <c r="F725" s="588"/>
      <c r="G725" s="588"/>
      <c r="H725" s="588"/>
      <c r="I725" s="588"/>
      <c r="J725" s="588"/>
      <c r="K725" s="567"/>
      <c r="L725" s="588"/>
      <c r="M725" s="588"/>
      <c r="N725" s="588"/>
      <c r="O725" s="588"/>
      <c r="P725" s="587"/>
      <c r="Q725" s="587"/>
      <c r="R725" s="587"/>
      <c r="S725" s="587"/>
      <c r="T725" s="566"/>
      <c r="U725" s="566"/>
      <c r="V725" s="566"/>
      <c r="W725" s="566"/>
      <c r="X725" s="576"/>
      <c r="Y725" s="566"/>
      <c r="Z725" s="567"/>
      <c r="AA725" s="567"/>
      <c r="AB725" s="567"/>
      <c r="AC725" s="567"/>
      <c r="AD725" s="150"/>
      <c r="AE725" s="286"/>
      <c r="AF725" s="150"/>
      <c r="AG725" s="150"/>
      <c r="AH725" s="150"/>
      <c r="AI725" s="150"/>
      <c r="AJ725" s="150"/>
      <c r="AK725" s="150"/>
      <c r="AL725" s="150"/>
      <c r="AM725" s="150"/>
      <c r="AN725" s="150"/>
      <c r="AO725" s="150"/>
      <c r="AP725" s="150"/>
      <c r="AQ725" s="150"/>
      <c r="AR725" s="150"/>
      <c r="AS725" s="150"/>
      <c r="AT725" s="150"/>
      <c r="AU725" s="150"/>
      <c r="AV725" s="150"/>
      <c r="AW725" s="150"/>
      <c r="AX725" s="150"/>
      <c r="AY725" s="150"/>
      <c r="AZ725" s="150"/>
      <c r="BA725" s="150"/>
      <c r="BB725" s="150"/>
      <c r="BC725" s="150"/>
      <c r="BD725" s="150"/>
      <c r="BE725" s="150"/>
      <c r="BF725" s="150"/>
      <c r="BG725" s="150"/>
      <c r="BH725" s="150"/>
      <c r="BI725" s="150"/>
      <c r="BJ725" s="150"/>
      <c r="BK725" s="150"/>
      <c r="BL725" s="150"/>
      <c r="BM725" s="150"/>
      <c r="BN725" s="150"/>
      <c r="BO725" s="150"/>
      <c r="BP725" s="150"/>
      <c r="BQ725" s="150"/>
      <c r="BR725" s="150"/>
      <c r="BS725" s="150"/>
      <c r="BT725" s="150"/>
      <c r="BU725" s="150"/>
      <c r="BV725" s="150"/>
      <c r="BW725" s="150"/>
      <c r="BX725" s="150"/>
      <c r="BY725" s="150"/>
      <c r="BZ725" s="150"/>
      <c r="CA725" s="150"/>
      <c r="CB725" s="150"/>
      <c r="CC725" s="150"/>
      <c r="CD725" s="150"/>
      <c r="CE725" s="150"/>
      <c r="CF725" s="150"/>
      <c r="CG725" s="150"/>
      <c r="CH725" s="150"/>
      <c r="CI725" s="150"/>
      <c r="CJ725" s="150"/>
      <c r="CK725" s="150"/>
      <c r="CL725" s="150"/>
      <c r="CM725" s="150"/>
      <c r="CN725" s="150"/>
      <c r="CO725" s="150"/>
      <c r="CP725" s="150"/>
      <c r="CQ725" s="150"/>
      <c r="CR725" s="150"/>
      <c r="CS725" s="150"/>
      <c r="CT725" s="150"/>
      <c r="CU725" s="150"/>
      <c r="CV725" s="150"/>
      <c r="CW725" s="150"/>
      <c r="CX725" s="150"/>
      <c r="CY725" s="150"/>
      <c r="CZ725" s="150"/>
      <c r="DA725" s="150"/>
      <c r="DB725" s="150"/>
      <c r="DC725" s="150"/>
      <c r="DD725" s="150"/>
      <c r="DE725" s="150"/>
      <c r="DF725" s="150"/>
      <c r="DG725" s="150"/>
      <c r="DH725" s="150"/>
      <c r="DI725" s="150"/>
      <c r="DJ725" s="150"/>
      <c r="DK725" s="150"/>
      <c r="DL725" s="150"/>
      <c r="DM725" s="150"/>
      <c r="DN725" s="150"/>
      <c r="DO725" s="150"/>
      <c r="DP725" s="150"/>
      <c r="DQ725" s="150"/>
      <c r="DR725" s="150"/>
      <c r="DS725" s="150"/>
      <c r="DT725" s="150"/>
      <c r="DU725" s="150"/>
      <c r="DV725" s="150"/>
      <c r="DW725" s="150"/>
      <c r="DX725" s="150"/>
      <c r="DY725" s="150"/>
      <c r="DZ725" s="150"/>
      <c r="EA725" s="150"/>
      <c r="EB725" s="150"/>
      <c r="EC725" s="150"/>
      <c r="ED725" s="150"/>
      <c r="EE725" s="150"/>
      <c r="EF725" s="150"/>
      <c r="EG725" s="150"/>
      <c r="EH725" s="150"/>
      <c r="EI725" s="150"/>
      <c r="EJ725" s="150"/>
      <c r="EK725" s="150"/>
      <c r="EL725" s="150"/>
      <c r="EM725" s="150"/>
      <c r="EN725" s="150"/>
      <c r="EO725" s="150"/>
      <c r="EP725" s="150"/>
      <c r="EQ725" s="150"/>
      <c r="ER725" s="150"/>
      <c r="ES725" s="150"/>
      <c r="ET725" s="150"/>
      <c r="EU725" s="150"/>
      <c r="EV725" s="150"/>
      <c r="EW725" s="150"/>
      <c r="EX725" s="150"/>
      <c r="EY725" s="150"/>
      <c r="EZ725" s="150"/>
      <c r="FA725" s="150"/>
      <c r="FB725" s="150"/>
      <c r="FC725" s="150"/>
      <c r="FD725" s="150"/>
      <c r="FE725" s="150"/>
      <c r="FF725" s="150"/>
      <c r="FG725" s="150"/>
      <c r="FH725" s="150"/>
      <c r="FI725" s="150"/>
      <c r="FJ725" s="150"/>
      <c r="FK725" s="150"/>
      <c r="FL725" s="150"/>
      <c r="FM725" s="150"/>
      <c r="FN725" s="150"/>
      <c r="FO725" s="150"/>
      <c r="FP725" s="150"/>
      <c r="FQ725" s="150"/>
      <c r="FR725" s="150"/>
      <c r="FS725" s="150"/>
      <c r="FT725" s="150"/>
      <c r="FU725" s="150"/>
      <c r="FV725" s="150"/>
      <c r="FW725" s="150"/>
      <c r="FX725" s="150"/>
      <c r="FY725" s="150"/>
      <c r="FZ725" s="150"/>
      <c r="GA725" s="150"/>
      <c r="GB725" s="150"/>
      <c r="GC725" s="150"/>
      <c r="GD725" s="150"/>
      <c r="GE725" s="150"/>
      <c r="GF725" s="150"/>
      <c r="GG725" s="150"/>
      <c r="GH725" s="150"/>
      <c r="GI725" s="150"/>
      <c r="GJ725" s="150"/>
      <c r="GK725" s="150"/>
      <c r="GL725" s="150"/>
      <c r="GM725" s="150"/>
      <c r="GN725" s="150"/>
      <c r="GO725" s="150"/>
      <c r="GP725" s="150"/>
      <c r="GQ725" s="150"/>
      <c r="GR725" s="150"/>
      <c r="GS725" s="150"/>
      <c r="GT725" s="150"/>
      <c r="GU725" s="150"/>
      <c r="GV725" s="150"/>
      <c r="GW725" s="150"/>
      <c r="GX725" s="150"/>
      <c r="GY725" s="150"/>
      <c r="GZ725" s="150"/>
      <c r="HA725" s="150"/>
      <c r="HB725" s="150"/>
      <c r="HC725" s="150"/>
      <c r="HD725" s="150"/>
      <c r="HE725" s="150"/>
      <c r="HF725" s="150"/>
      <c r="HG725" s="150"/>
      <c r="HH725" s="150"/>
      <c r="HI725" s="150"/>
      <c r="HJ725" s="150"/>
      <c r="HK725" s="150"/>
      <c r="HL725" s="150"/>
      <c r="HM725" s="150"/>
      <c r="HN725" s="150"/>
      <c r="HO725" s="150"/>
      <c r="HP725" s="150"/>
      <c r="HQ725" s="150"/>
      <c r="HR725" s="150"/>
      <c r="HS725" s="150"/>
      <c r="HT725" s="150"/>
      <c r="HU725" s="150"/>
      <c r="HV725" s="150"/>
      <c r="HW725" s="150"/>
      <c r="HX725" s="150"/>
      <c r="HY725" s="150"/>
      <c r="HZ725" s="150"/>
      <c r="IA725" s="150"/>
      <c r="IB725" s="150"/>
      <c r="IC725" s="150"/>
      <c r="ID725" s="150"/>
      <c r="IE725" s="150"/>
      <c r="IF725" s="150"/>
      <c r="IG725" s="150"/>
      <c r="IH725" s="150"/>
      <c r="II725" s="150"/>
      <c r="IJ725" s="150"/>
      <c r="IK725" s="150"/>
      <c r="IL725" s="150"/>
      <c r="IM725" s="150"/>
      <c r="IN725" s="150"/>
      <c r="IO725" s="150"/>
      <c r="IP725" s="150"/>
      <c r="IQ725" s="150"/>
      <c r="IR725" s="150"/>
      <c r="IS725" s="150"/>
      <c r="IT725" s="150"/>
      <c r="IU725" s="150"/>
      <c r="IV725" s="150"/>
      <c r="IW725" s="150"/>
      <c r="IX725" s="150"/>
      <c r="IY725" s="150"/>
      <c r="IZ725" s="150"/>
      <c r="JA725" s="150"/>
      <c r="JB725" s="150"/>
      <c r="JC725" s="150"/>
      <c r="JD725" s="150"/>
      <c r="JE725" s="150"/>
      <c r="JF725" s="150"/>
      <c r="JG725" s="150"/>
      <c r="JH725" s="150"/>
      <c r="JI725" s="150"/>
      <c r="JJ725" s="150"/>
      <c r="JK725" s="150"/>
      <c r="JL725" s="150"/>
      <c r="JM725" s="150"/>
      <c r="JN725" s="150"/>
      <c r="JO725" s="150"/>
      <c r="JP725" s="150"/>
      <c r="JQ725" s="150"/>
      <c r="JR725" s="150"/>
      <c r="JS725" s="150"/>
      <c r="JT725" s="150"/>
      <c r="JU725" s="150"/>
      <c r="JV725" s="150"/>
      <c r="JW725" s="150"/>
      <c r="JX725" s="150"/>
      <c r="JY725" s="150"/>
      <c r="JZ725" s="150"/>
      <c r="KA725" s="150"/>
      <c r="KB725" s="150"/>
      <c r="KC725" s="150"/>
      <c r="KD725" s="150"/>
      <c r="KE725" s="150"/>
      <c r="KF725" s="150"/>
      <c r="KG725" s="150"/>
      <c r="KH725" s="150"/>
      <c r="KI725" s="150"/>
      <c r="KJ725" s="150"/>
      <c r="KK725" s="150"/>
      <c r="KL725" s="150"/>
      <c r="KM725" s="150"/>
      <c r="KN725" s="150"/>
      <c r="KO725" s="150"/>
      <c r="KP725" s="150"/>
      <c r="KQ725" s="150"/>
      <c r="KR725" s="150"/>
      <c r="KS725" s="150"/>
      <c r="KT725" s="150"/>
      <c r="KU725" s="150"/>
      <c r="KV725" s="150"/>
      <c r="KW725" s="150"/>
      <c r="KX725" s="150"/>
      <c r="KY725" s="150"/>
      <c r="KZ725" s="150"/>
      <c r="LA725" s="150"/>
      <c r="LB725" s="150"/>
      <c r="LC725" s="150"/>
      <c r="LD725" s="150"/>
      <c r="LE725" s="150"/>
      <c r="LF725" s="150"/>
      <c r="LG725" s="150"/>
      <c r="LH725" s="150"/>
      <c r="LI725" s="150"/>
      <c r="LJ725" s="150"/>
      <c r="LK725" s="150"/>
      <c r="LL725" s="150"/>
      <c r="LM725" s="150"/>
      <c r="LN725" s="150"/>
      <c r="LO725" s="150"/>
      <c r="LP725" s="150"/>
      <c r="LQ725" s="150"/>
      <c r="LR725" s="150"/>
      <c r="LS725" s="150"/>
      <c r="LT725" s="150"/>
      <c r="LU725" s="150"/>
      <c r="LV725" s="150"/>
      <c r="LW725" s="150"/>
      <c r="LX725" s="150"/>
      <c r="LY725" s="150"/>
      <c r="LZ725" s="150"/>
      <c r="MA725" s="150"/>
      <c r="MB725" s="150"/>
      <c r="MC725" s="150"/>
      <c r="MD725" s="150"/>
      <c r="ME725" s="150"/>
      <c r="MF725" s="150"/>
      <c r="MG725" s="150"/>
      <c r="MH725" s="150"/>
      <c r="MI725" s="150"/>
      <c r="MJ725" s="150"/>
      <c r="MK725" s="150"/>
      <c r="ML725" s="150"/>
      <c r="MM725" s="150"/>
      <c r="MN725" s="150"/>
      <c r="MO725" s="150"/>
      <c r="MP725" s="150"/>
      <c r="MQ725" s="150"/>
      <c r="MR725" s="150"/>
      <c r="MS725" s="150"/>
      <c r="MT725" s="150"/>
      <c r="MU725" s="150"/>
      <c r="MV725" s="150"/>
      <c r="MW725" s="150"/>
      <c r="MX725" s="150"/>
      <c r="MY725" s="150"/>
      <c r="MZ725" s="150"/>
      <c r="NA725" s="150"/>
      <c r="NB725" s="150"/>
      <c r="NC725" s="150"/>
      <c r="ND725" s="150"/>
      <c r="NE725" s="150"/>
      <c r="NF725" s="150"/>
      <c r="NG725" s="150"/>
      <c r="NH725" s="150"/>
      <c r="NI725" s="150"/>
      <c r="NJ725" s="150"/>
      <c r="NK725" s="150"/>
      <c r="NL725" s="150"/>
      <c r="NM725" s="150"/>
      <c r="NN725" s="150"/>
      <c r="NO725" s="150"/>
      <c r="NP725" s="150"/>
      <c r="NQ725" s="150"/>
      <c r="NR725" s="150"/>
      <c r="NS725" s="150"/>
      <c r="NT725" s="150"/>
      <c r="NU725" s="150"/>
      <c r="NV725" s="150"/>
      <c r="NW725" s="150"/>
      <c r="NX725" s="150"/>
      <c r="NY725" s="150"/>
      <c r="NZ725" s="150"/>
      <c r="OA725" s="150"/>
      <c r="OB725" s="150"/>
      <c r="OC725" s="150"/>
      <c r="OD725" s="150"/>
      <c r="OE725" s="150"/>
      <c r="OF725" s="150"/>
      <c r="OG725" s="150"/>
      <c r="OH725" s="150"/>
      <c r="OI725" s="150"/>
      <c r="OJ725" s="150"/>
      <c r="OK725" s="150"/>
      <c r="OL725" s="150"/>
      <c r="OM725" s="150"/>
      <c r="ON725" s="150"/>
      <c r="OO725" s="150"/>
      <c r="OP725" s="150"/>
      <c r="OQ725" s="150"/>
      <c r="OR725" s="150"/>
      <c r="OS725" s="150"/>
      <c r="OT725" s="150"/>
      <c r="OU725" s="150"/>
      <c r="OV725" s="150"/>
      <c r="OW725" s="150"/>
      <c r="OX725" s="150"/>
      <c r="OY725" s="150"/>
      <c r="OZ725" s="150"/>
      <c r="PA725" s="150"/>
      <c r="PB725" s="150"/>
      <c r="PC725" s="150"/>
      <c r="PD725" s="150"/>
      <c r="PE725" s="150"/>
      <c r="PF725" s="150"/>
      <c r="PG725" s="150"/>
      <c r="PH725" s="150"/>
      <c r="PI725" s="150"/>
      <c r="PJ725" s="150"/>
      <c r="PK725" s="150"/>
      <c r="PL725" s="150"/>
      <c r="PM725" s="150"/>
      <c r="PN725" s="150"/>
      <c r="PO725" s="150"/>
      <c r="PP725" s="150"/>
      <c r="PQ725" s="150"/>
      <c r="PR725" s="150"/>
      <c r="PS725" s="150"/>
      <c r="PT725" s="150"/>
      <c r="PU725" s="150"/>
      <c r="PV725" s="150"/>
      <c r="PW725" s="150"/>
      <c r="PX725" s="150"/>
      <c r="PY725" s="150"/>
      <c r="PZ725" s="150"/>
      <c r="QA725" s="150"/>
      <c r="QB725" s="150"/>
      <c r="QC725" s="150"/>
      <c r="QD725" s="150"/>
      <c r="QE725" s="150"/>
      <c r="QF725" s="150"/>
      <c r="QG725" s="150"/>
      <c r="QH725" s="150"/>
      <c r="QI725" s="150"/>
      <c r="QJ725" s="150"/>
      <c r="QK725" s="150"/>
      <c r="QL725" s="150"/>
      <c r="QM725" s="150"/>
      <c r="QN725" s="150"/>
      <c r="QO725" s="150"/>
      <c r="QP725" s="150"/>
      <c r="QQ725" s="150"/>
      <c r="QR725" s="150"/>
      <c r="QS725" s="150"/>
      <c r="QT725" s="150"/>
      <c r="QU725" s="150"/>
      <c r="QV725" s="150"/>
      <c r="QW725" s="150"/>
      <c r="QX725" s="150"/>
      <c r="QY725" s="150"/>
      <c r="QZ725" s="150"/>
      <c r="RA725" s="150"/>
      <c r="RB725" s="150"/>
      <c r="RC725" s="150"/>
      <c r="RD725" s="150"/>
      <c r="RE725" s="150"/>
      <c r="RF725" s="150"/>
      <c r="RG725" s="150"/>
      <c r="RH725" s="150"/>
      <c r="RI725" s="150"/>
      <c r="RJ725" s="150"/>
      <c r="RK725" s="150"/>
      <c r="RL725" s="150"/>
      <c r="RM725" s="150"/>
      <c r="RN725" s="150"/>
      <c r="RO725" s="150"/>
      <c r="RP725" s="150"/>
      <c r="RQ725" s="150"/>
      <c r="RR725" s="150"/>
      <c r="RS725" s="150"/>
      <c r="RT725" s="150"/>
      <c r="RU725" s="150"/>
      <c r="RV725" s="150"/>
      <c r="RW725" s="150"/>
      <c r="RX725" s="150"/>
      <c r="RY725" s="150"/>
      <c r="RZ725" s="150"/>
      <c r="SA725" s="150"/>
      <c r="SB725" s="150"/>
      <c r="SC725" s="150"/>
      <c r="SD725" s="150"/>
      <c r="SE725" s="150"/>
      <c r="SF725" s="150"/>
      <c r="SG725" s="150"/>
      <c r="SH725" s="150"/>
      <c r="SI725" s="150"/>
      <c r="SJ725" s="150"/>
      <c r="SK725" s="150"/>
      <c r="SL725" s="150"/>
      <c r="SM725" s="150"/>
      <c r="SN725" s="150"/>
      <c r="SO725" s="150"/>
      <c r="SP725" s="150"/>
      <c r="SQ725" s="150"/>
      <c r="SR725" s="150"/>
      <c r="SS725" s="150"/>
      <c r="ST725" s="150"/>
      <c r="SU725" s="150"/>
      <c r="SV725" s="150"/>
      <c r="SW725" s="150"/>
      <c r="SX725" s="150"/>
      <c r="SY725" s="150"/>
      <c r="SZ725" s="150"/>
      <c r="TA725" s="150"/>
      <c r="TB725" s="150"/>
      <c r="TC725" s="150"/>
      <c r="TD725" s="150"/>
      <c r="TE725" s="150"/>
      <c r="TF725" s="150"/>
      <c r="TG725" s="150"/>
      <c r="TH725" s="150"/>
      <c r="TI725" s="150"/>
      <c r="TJ725" s="150"/>
      <c r="TK725" s="150"/>
      <c r="TL725" s="150"/>
      <c r="TM725" s="150"/>
      <c r="TN725" s="150"/>
      <c r="TO725" s="150"/>
      <c r="TP725" s="150"/>
      <c r="TQ725" s="150"/>
      <c r="TR725" s="150"/>
      <c r="TS725" s="150"/>
      <c r="TT725" s="150"/>
      <c r="TU725" s="150"/>
      <c r="TV725" s="150"/>
      <c r="TW725" s="150"/>
      <c r="TX725" s="150"/>
      <c r="TY725" s="150"/>
      <c r="TZ725" s="150"/>
      <c r="UA725" s="150"/>
      <c r="UB725" s="150"/>
      <c r="UC725" s="150"/>
      <c r="UD725" s="150"/>
      <c r="UE725" s="150"/>
      <c r="UF725" s="150"/>
      <c r="UG725" s="150"/>
      <c r="UH725" s="150"/>
      <c r="UI725" s="150"/>
      <c r="UJ725" s="150"/>
      <c r="UK725" s="150"/>
      <c r="UL725" s="150"/>
      <c r="UM725" s="150"/>
      <c r="UN725" s="150"/>
      <c r="UO725" s="150"/>
      <c r="UP725" s="150"/>
      <c r="UQ725" s="150"/>
      <c r="UR725" s="150"/>
      <c r="US725" s="150"/>
      <c r="UT725" s="150"/>
      <c r="UU725" s="150"/>
      <c r="UV725" s="150"/>
      <c r="UW725" s="150"/>
      <c r="UX725" s="150"/>
      <c r="UY725" s="150"/>
      <c r="UZ725" s="150"/>
      <c r="VA725" s="150"/>
      <c r="VB725" s="150"/>
      <c r="VC725" s="150"/>
      <c r="VD725" s="150"/>
      <c r="VE725" s="150"/>
      <c r="VF725" s="150"/>
      <c r="VG725" s="150"/>
      <c r="VH725" s="150"/>
      <c r="VI725" s="150"/>
      <c r="VJ725" s="150"/>
      <c r="VK725" s="150"/>
      <c r="VL725" s="150"/>
      <c r="VM725" s="150"/>
      <c r="VN725" s="150"/>
      <c r="VO725" s="150"/>
      <c r="VP725" s="150"/>
      <c r="VQ725" s="150"/>
      <c r="VR725" s="150"/>
      <c r="VS725" s="150"/>
      <c r="VT725" s="150"/>
      <c r="VU725" s="150"/>
      <c r="VV725" s="150"/>
      <c r="VW725" s="150"/>
      <c r="VX725" s="150"/>
      <c r="VY725" s="150"/>
      <c r="VZ725" s="150"/>
      <c r="WA725" s="150"/>
      <c r="WB725" s="150"/>
      <c r="WC725" s="150"/>
      <c r="WD725" s="150"/>
      <c r="WE725" s="150"/>
      <c r="WF725" s="150"/>
      <c r="WG725" s="150"/>
      <c r="WH725" s="150"/>
      <c r="WI725" s="150"/>
      <c r="WJ725" s="150"/>
      <c r="WK725" s="150"/>
      <c r="WL725" s="150"/>
      <c r="WM725" s="150"/>
      <c r="WN725" s="150"/>
      <c r="WO725" s="150"/>
      <c r="WP725" s="150"/>
      <c r="WQ725" s="150"/>
      <c r="WR725" s="150"/>
      <c r="WS725" s="150"/>
      <c r="WT725" s="150"/>
      <c r="WU725" s="150"/>
      <c r="WV725" s="150"/>
      <c r="WW725" s="150"/>
      <c r="WX725" s="150"/>
      <c r="WY725" s="150"/>
      <c r="WZ725" s="150"/>
      <c r="XA725" s="150"/>
      <c r="XB725" s="150"/>
      <c r="XC725" s="150"/>
      <c r="XD725" s="150"/>
      <c r="XE725" s="150"/>
      <c r="XF725" s="150"/>
      <c r="XG725" s="150"/>
      <c r="XH725" s="150"/>
      <c r="XI725" s="150"/>
      <c r="XJ725" s="150"/>
      <c r="XK725" s="150"/>
      <c r="XL725" s="150"/>
      <c r="XM725" s="150"/>
      <c r="XN725" s="150"/>
      <c r="XO725" s="150"/>
      <c r="XP725" s="150"/>
      <c r="XQ725" s="150"/>
      <c r="XR725" s="150"/>
      <c r="XS725" s="150"/>
      <c r="XT725" s="150"/>
      <c r="XU725" s="150"/>
      <c r="XV725" s="150"/>
      <c r="XW725" s="150"/>
      <c r="XX725" s="150"/>
      <c r="XY725" s="150"/>
      <c r="XZ725" s="150"/>
      <c r="YA725" s="150"/>
      <c r="YB725" s="150"/>
      <c r="YC725" s="150"/>
      <c r="YD725" s="150"/>
      <c r="YE725" s="150"/>
      <c r="YF725" s="150"/>
      <c r="YG725" s="150"/>
      <c r="YH725" s="150"/>
      <c r="YI725" s="150"/>
      <c r="YJ725" s="150"/>
      <c r="YK725" s="150"/>
      <c r="YL725" s="150"/>
      <c r="YM725" s="150"/>
      <c r="YN725" s="150"/>
      <c r="YO725" s="150"/>
      <c r="YP725" s="150"/>
      <c r="YQ725" s="150"/>
      <c r="YR725" s="150"/>
      <c r="YS725" s="150"/>
      <c r="YT725" s="150"/>
      <c r="YU725" s="150"/>
      <c r="YV725" s="150"/>
      <c r="YW725" s="150"/>
      <c r="YX725" s="150"/>
      <c r="YY725" s="150"/>
      <c r="YZ725" s="150"/>
      <c r="ZA725" s="150"/>
      <c r="ZB725" s="150"/>
      <c r="ZC725" s="150"/>
      <c r="ZD725" s="150"/>
      <c r="ZE725" s="150"/>
      <c r="ZF725" s="150"/>
      <c r="ZG725" s="150"/>
      <c r="ZH725" s="150"/>
      <c r="ZI725" s="150"/>
      <c r="ZJ725" s="150"/>
      <c r="ZK725" s="150"/>
      <c r="ZL725" s="150"/>
      <c r="ZM725" s="150"/>
      <c r="ZN725" s="150"/>
      <c r="ZO725" s="150"/>
      <c r="ZP725" s="150"/>
      <c r="ZQ725" s="150"/>
      <c r="ZR725" s="150"/>
      <c r="ZS725" s="150"/>
      <c r="ZT725" s="150"/>
      <c r="ZU725" s="150"/>
      <c r="ZV725" s="150"/>
      <c r="ZW725" s="150"/>
      <c r="ZX725" s="150"/>
      <c r="ZY725" s="150"/>
      <c r="ZZ725" s="150"/>
      <c r="AAA725" s="150"/>
      <c r="AAB725" s="150"/>
      <c r="AAC725" s="150"/>
      <c r="AAD725" s="150"/>
      <c r="AAE725" s="150"/>
      <c r="AAF725" s="150"/>
      <c r="AAG725" s="150"/>
      <c r="AAH725" s="150"/>
      <c r="AAI725" s="150"/>
      <c r="AAJ725" s="150"/>
      <c r="AAK725" s="150"/>
      <c r="AAL725" s="150"/>
      <c r="AAM725" s="150"/>
      <c r="AAN725" s="150"/>
      <c r="AAO725" s="150"/>
      <c r="AAP725" s="150"/>
      <c r="AAQ725" s="150"/>
      <c r="AAR725" s="150"/>
      <c r="AAS725" s="150"/>
      <c r="AAT725" s="150"/>
      <c r="AAU725" s="150"/>
      <c r="AAV725" s="150"/>
      <c r="AAW725" s="150"/>
      <c r="AAX725" s="150"/>
      <c r="AAY725" s="150"/>
      <c r="AAZ725" s="150"/>
      <c r="ABA725" s="150"/>
      <c r="ABB725" s="150"/>
      <c r="ABC725" s="150"/>
      <c r="ABD725" s="150"/>
      <c r="ABE725" s="150"/>
      <c r="ABF725" s="150"/>
      <c r="ABG725" s="150"/>
      <c r="ABH725" s="150"/>
      <c r="ABI725" s="150"/>
      <c r="ABJ725" s="150"/>
      <c r="ABK725" s="150"/>
      <c r="ABL725" s="150"/>
      <c r="ABM725" s="150"/>
      <c r="ABN725" s="150"/>
      <c r="ABO725" s="150"/>
      <c r="ABP725" s="150"/>
      <c r="ABQ725" s="150"/>
      <c r="ABR725" s="150"/>
      <c r="ABS725" s="150"/>
      <c r="ABT725" s="150"/>
      <c r="ABU725" s="150"/>
      <c r="ABV725" s="150"/>
      <c r="ABW725" s="150"/>
      <c r="ABX725" s="150"/>
      <c r="ABY725" s="150"/>
      <c r="ABZ725" s="150"/>
      <c r="ACA725" s="150"/>
      <c r="ACB725" s="150"/>
      <c r="ACC725" s="150"/>
      <c r="ACD725" s="150"/>
      <c r="ACE725" s="150"/>
      <c r="ACF725" s="150"/>
      <c r="ACG725" s="150"/>
      <c r="ACH725" s="150"/>
      <c r="ACI725" s="150"/>
      <c r="ACJ725" s="150"/>
      <c r="ACK725" s="150"/>
      <c r="ACL725" s="150"/>
      <c r="ACM725" s="150"/>
      <c r="ACN725" s="150"/>
      <c r="ACO725" s="150"/>
      <c r="ACP725" s="150"/>
      <c r="ACQ725" s="150"/>
      <c r="ACR725" s="150"/>
      <c r="ACS725" s="150"/>
      <c r="ACT725" s="150"/>
      <c r="ACU725" s="150"/>
      <c r="ACV725" s="150"/>
      <c r="ACW725" s="150"/>
      <c r="ACX725" s="150"/>
      <c r="ACY725" s="150"/>
      <c r="ACZ725" s="150"/>
      <c r="ADA725" s="150"/>
      <c r="ADB725" s="150"/>
      <c r="ADC725" s="150"/>
      <c r="ADD725" s="150"/>
      <c r="ADE725" s="150"/>
      <c r="ADF725" s="150"/>
      <c r="ADG725" s="150"/>
      <c r="ADH725" s="150"/>
      <c r="ADI725" s="150"/>
      <c r="ADJ725" s="150"/>
      <c r="ADK725" s="150"/>
      <c r="ADL725" s="150"/>
      <c r="ADM725" s="150"/>
      <c r="ADN725" s="150"/>
      <c r="ADO725" s="150"/>
      <c r="ADP725" s="150"/>
      <c r="ADQ725" s="150"/>
      <c r="ADR725" s="150"/>
      <c r="ADS725" s="150"/>
      <c r="ADT725" s="150"/>
      <c r="ADU725" s="150"/>
      <c r="ADV725" s="150"/>
      <c r="ADW725" s="150"/>
      <c r="ADX725" s="150"/>
      <c r="ADY725" s="150"/>
      <c r="ADZ725" s="150"/>
      <c r="AEA725" s="150"/>
      <c r="AEB725" s="150"/>
      <c r="AEC725" s="150"/>
      <c r="AED725" s="150"/>
      <c r="AEE725" s="150"/>
      <c r="AEF725" s="150"/>
      <c r="AEG725" s="150"/>
      <c r="AEH725" s="150"/>
      <c r="AEI725" s="150"/>
      <c r="AEJ725" s="150"/>
      <c r="AEK725" s="150"/>
      <c r="AEL725" s="150"/>
      <c r="AEM725" s="150"/>
      <c r="AEN725" s="150"/>
      <c r="AEO725" s="150"/>
      <c r="AEP725" s="150"/>
      <c r="AEQ725" s="150"/>
      <c r="AER725" s="150"/>
      <c r="AES725" s="150"/>
      <c r="AET725" s="150"/>
      <c r="AEU725" s="150"/>
      <c r="AEV725" s="150"/>
      <c r="AEW725" s="150"/>
      <c r="AEX725" s="150"/>
      <c r="AEY725" s="150"/>
      <c r="AEZ725" s="150"/>
      <c r="AFA725" s="150"/>
      <c r="AFB725" s="150"/>
      <c r="AFC725" s="150"/>
      <c r="AFD725" s="150"/>
      <c r="AFE725" s="150"/>
      <c r="AFF725" s="150"/>
      <c r="AFG725" s="150"/>
      <c r="AFH725" s="150"/>
      <c r="AFI725" s="150"/>
      <c r="AFJ725" s="150"/>
      <c r="AFK725" s="150"/>
      <c r="AFL725" s="150"/>
      <c r="AFM725" s="150"/>
      <c r="AFN725" s="150"/>
      <c r="AFO725" s="150"/>
      <c r="AFP725" s="150"/>
      <c r="AFQ725" s="150"/>
      <c r="AFR725" s="150"/>
      <c r="AFS725" s="150"/>
      <c r="AFT725" s="150"/>
      <c r="AFU725" s="150"/>
      <c r="AFV725" s="150"/>
      <c r="AFW725" s="150"/>
      <c r="AFX725" s="150"/>
      <c r="AFY725" s="150"/>
      <c r="AFZ725" s="150"/>
      <c r="AGA725" s="150"/>
      <c r="AGB725" s="150"/>
      <c r="AGC725" s="150"/>
      <c r="AGD725" s="150"/>
      <c r="AGE725" s="150"/>
      <c r="AGF725" s="150"/>
      <c r="AGG725" s="150"/>
      <c r="AGH725" s="150"/>
      <c r="AGI725" s="150"/>
      <c r="AGJ725" s="150"/>
      <c r="AGK725" s="150"/>
      <c r="AGL725" s="150"/>
      <c r="AGM725" s="150"/>
      <c r="AGN725" s="150"/>
      <c r="AGO725" s="150"/>
      <c r="AGP725" s="150"/>
      <c r="AGQ725" s="150"/>
      <c r="AGR725" s="150"/>
      <c r="AGS725" s="150"/>
      <c r="AGT725" s="150"/>
      <c r="AGU725" s="150"/>
      <c r="AGV725" s="150"/>
      <c r="AGW725" s="150"/>
      <c r="AGX725" s="150"/>
      <c r="AGY725" s="150"/>
      <c r="AGZ725" s="150"/>
      <c r="AHA725" s="150"/>
      <c r="AHB725" s="150"/>
      <c r="AHC725" s="150"/>
      <c r="AHD725" s="150"/>
      <c r="AHE725" s="150"/>
      <c r="AHF725" s="150"/>
      <c r="AHG725" s="150"/>
      <c r="AHH725" s="150"/>
      <c r="AHI725" s="150"/>
      <c r="AHJ725" s="150"/>
      <c r="AHK725" s="150"/>
      <c r="AHL725" s="150"/>
      <c r="AHM725" s="150"/>
      <c r="AHN725" s="150"/>
      <c r="AHO725" s="150"/>
      <c r="AHP725" s="150"/>
      <c r="AHQ725" s="150"/>
      <c r="AHR725" s="150"/>
      <c r="AHS725" s="150"/>
      <c r="AHT725" s="150"/>
      <c r="AHU725" s="150"/>
      <c r="AHV725" s="150"/>
      <c r="AHW725" s="150"/>
      <c r="AHX725" s="150"/>
      <c r="AHY725" s="150"/>
      <c r="AHZ725" s="150"/>
      <c r="AIA725" s="150"/>
      <c r="AIB725" s="150"/>
      <c r="AIC725" s="150"/>
      <c r="AID725" s="150"/>
      <c r="AIE725" s="150"/>
      <c r="AIF725" s="150"/>
      <c r="AIG725" s="150"/>
      <c r="AIH725" s="150"/>
      <c r="AII725" s="150"/>
      <c r="AIJ725" s="150"/>
      <c r="AIK725" s="150"/>
      <c r="AIL725" s="150"/>
      <c r="AIM725" s="150"/>
      <c r="AIN725" s="150"/>
      <c r="AIO725" s="150"/>
      <c r="AIP725" s="150"/>
      <c r="AIQ725" s="150"/>
      <c r="AIR725" s="150"/>
      <c r="AIS725" s="150"/>
      <c r="AIT725" s="150"/>
      <c r="AIU725" s="150"/>
      <c r="AIV725" s="150"/>
      <c r="AIW725" s="150"/>
      <c r="AIX725" s="150"/>
      <c r="AIY725" s="150"/>
      <c r="AIZ725" s="150"/>
      <c r="AJA725" s="150"/>
      <c r="AJB725" s="150"/>
      <c r="AJC725" s="150"/>
      <c r="AJD725" s="150"/>
      <c r="AJE725" s="150"/>
      <c r="AJF725" s="150"/>
      <c r="AJG725" s="150"/>
      <c r="AJH725" s="150"/>
      <c r="AJI725" s="150"/>
      <c r="AJJ725" s="150"/>
      <c r="AJK725" s="150"/>
      <c r="AJL725" s="150"/>
      <c r="AJM725" s="150"/>
      <c r="AJN725" s="150"/>
      <c r="AJO725" s="150"/>
      <c r="AJP725" s="150"/>
      <c r="AJQ725" s="150"/>
      <c r="AJR725" s="150"/>
      <c r="AJS725" s="150"/>
      <c r="AJT725" s="150"/>
      <c r="AJU725" s="150"/>
      <c r="AJV725" s="150"/>
      <c r="AJW725" s="150"/>
      <c r="AJX725" s="150"/>
      <c r="AJY725" s="150"/>
      <c r="AJZ725" s="150"/>
      <c r="AKA725" s="150"/>
      <c r="AKB725" s="150"/>
      <c r="AKC725" s="150"/>
      <c r="AKD725" s="150"/>
      <c r="AKE725" s="150"/>
      <c r="AKF725" s="150"/>
      <c r="AKG725" s="150"/>
      <c r="AKH725" s="150"/>
      <c r="AKI725" s="150"/>
      <c r="AKJ725" s="150"/>
      <c r="AKK725" s="150"/>
      <c r="AKL725" s="150"/>
      <c r="AKM725" s="150"/>
      <c r="AKN725" s="150"/>
      <c r="AKO725" s="150"/>
      <c r="AKP725" s="150"/>
      <c r="AKQ725" s="150"/>
      <c r="AKR725" s="150"/>
      <c r="AKS725" s="150"/>
      <c r="AKT725" s="150"/>
      <c r="AKU725" s="150"/>
      <c r="AKV725" s="150"/>
      <c r="AKW725" s="150"/>
      <c r="AKX725" s="150"/>
      <c r="AKY725" s="150"/>
      <c r="AKZ725" s="150"/>
      <c r="ALA725" s="150"/>
      <c r="ALB725" s="150"/>
      <c r="ALC725" s="150"/>
      <c r="ALD725" s="150"/>
      <c r="ALE725" s="150"/>
      <c r="ALF725" s="150"/>
      <c r="ALG725" s="150"/>
      <c r="ALH725" s="150"/>
      <c r="ALI725" s="150"/>
      <c r="ALJ725" s="150"/>
      <c r="ALK725" s="150"/>
      <c r="ALL725" s="150"/>
      <c r="ALM725" s="150"/>
      <c r="ALN725" s="150"/>
      <c r="ALO725" s="150"/>
      <c r="ALP725" s="150"/>
      <c r="ALQ725" s="150"/>
      <c r="ALR725" s="150"/>
      <c r="ALS725" s="150"/>
      <c r="ALT725" s="150"/>
      <c r="ALU725" s="150"/>
      <c r="ALV725" s="150"/>
      <c r="ALW725" s="150"/>
      <c r="ALX725" s="150"/>
      <c r="ALY725" s="150"/>
      <c r="ALZ725" s="150"/>
      <c r="AMA725" s="150"/>
      <c r="AMB725" s="150"/>
      <c r="AMC725" s="150"/>
      <c r="AMD725" s="150"/>
      <c r="AME725" s="150"/>
      <c r="AMF725" s="150"/>
      <c r="AMG725" s="150"/>
      <c r="AMH725" s="150"/>
      <c r="AMI725" s="150"/>
      <c r="AMJ725" s="150"/>
      <c r="AMK725" s="150"/>
      <c r="AML725" s="150"/>
      <c r="AMM725" s="150"/>
      <c r="AMN725" s="150"/>
      <c r="AMO725" s="150"/>
      <c r="AMP725" s="150"/>
      <c r="AMQ725" s="150"/>
      <c r="AMR725" s="150"/>
      <c r="AMS725" s="150"/>
      <c r="AMT725" s="150"/>
      <c r="AMU725" s="150"/>
      <c r="AMV725" s="150"/>
      <c r="AMW725" s="150"/>
      <c r="AMX725" s="150"/>
      <c r="AMY725" s="150"/>
      <c r="AMZ725" s="150"/>
      <c r="ANA725" s="150"/>
      <c r="ANB725" s="150"/>
      <c r="ANC725" s="150"/>
      <c r="AND725" s="150"/>
      <c r="ANE725" s="150"/>
      <c r="ANF725" s="150"/>
      <c r="ANG725" s="150"/>
      <c r="ANH725" s="150"/>
      <c r="ANI725" s="150"/>
      <c r="ANJ725" s="150"/>
      <c r="ANK725" s="150"/>
      <c r="ANL725" s="150"/>
      <c r="ANM725" s="150"/>
      <c r="ANN725" s="150"/>
      <c r="ANO725" s="150"/>
      <c r="ANP725" s="150"/>
      <c r="ANQ725" s="150"/>
      <c r="ANR725" s="150"/>
      <c r="ANS725" s="150"/>
      <c r="ANT725" s="150"/>
      <c r="ANU725" s="150"/>
      <c r="ANV725" s="150"/>
      <c r="ANW725" s="150"/>
      <c r="ANX725" s="150"/>
      <c r="ANY725" s="150"/>
      <c r="ANZ725" s="150"/>
      <c r="AOA725" s="150"/>
      <c r="AOB725" s="150"/>
      <c r="AOC725" s="150"/>
      <c r="AOD725" s="150"/>
      <c r="AOE725" s="150"/>
      <c r="AOF725" s="150"/>
      <c r="AOG725" s="150"/>
      <c r="AOH725" s="150"/>
      <c r="AOI725" s="150"/>
      <c r="AOJ725" s="150"/>
      <c r="AOK725" s="150"/>
      <c r="AOL725" s="150"/>
      <c r="AOM725" s="150"/>
      <c r="AON725" s="150"/>
      <c r="AOO725" s="150"/>
      <c r="AOP725" s="150"/>
      <c r="AOQ725" s="150"/>
      <c r="AOR725" s="150"/>
      <c r="AOS725" s="150"/>
      <c r="AOT725" s="150"/>
      <c r="AOU725" s="150"/>
      <c r="AOV725" s="150"/>
      <c r="AOW725" s="150"/>
      <c r="AOX725" s="150"/>
      <c r="AOY725" s="150"/>
      <c r="AOZ725" s="150"/>
      <c r="APA725" s="150"/>
      <c r="APB725" s="150"/>
      <c r="APC725" s="150"/>
      <c r="APD725" s="150"/>
      <c r="APE725" s="150"/>
      <c r="APF725" s="150"/>
      <c r="APG725" s="150"/>
      <c r="APH725" s="150"/>
      <c r="API725" s="150"/>
      <c r="APJ725" s="150"/>
      <c r="APK725" s="150"/>
      <c r="APL725" s="150"/>
      <c r="APM725" s="150"/>
      <c r="APN725" s="150"/>
      <c r="APO725" s="150"/>
      <c r="APP725" s="150"/>
      <c r="APQ725" s="150"/>
      <c r="APR725" s="150"/>
      <c r="APS725" s="150"/>
      <c r="APT725" s="150"/>
      <c r="APU725" s="150"/>
      <c r="APV725" s="150"/>
      <c r="APW725" s="150"/>
      <c r="APX725" s="150"/>
      <c r="APY725" s="150"/>
      <c r="APZ725" s="150"/>
      <c r="AQA725" s="150"/>
      <c r="AQB725" s="150"/>
      <c r="AQC725" s="150"/>
      <c r="AQD725" s="150"/>
      <c r="AQE725" s="150"/>
      <c r="AQF725" s="150"/>
      <c r="AQG725" s="150"/>
      <c r="AQH725" s="150"/>
      <c r="AQI725" s="150"/>
      <c r="AQJ725" s="150"/>
      <c r="AQK725" s="150"/>
      <c r="AQL725" s="150"/>
      <c r="AQM725" s="150"/>
      <c r="AQN725" s="150"/>
      <c r="AQO725" s="150"/>
      <c r="AQP725" s="150"/>
      <c r="AQQ725" s="150"/>
      <c r="AQR725" s="150"/>
      <c r="AQS725" s="150"/>
      <c r="AQT725" s="150"/>
      <c r="AQU725" s="150"/>
      <c r="AQV725" s="150"/>
      <c r="AQW725" s="150"/>
      <c r="AQX725" s="150"/>
      <c r="AQY725" s="150"/>
      <c r="AQZ725" s="150"/>
      <c r="ARA725" s="150"/>
      <c r="ARB725" s="150"/>
      <c r="ARC725" s="150"/>
      <c r="ARD725" s="150"/>
      <c r="ARE725" s="150"/>
      <c r="ARF725" s="150"/>
      <c r="ARG725" s="150"/>
      <c r="ARH725" s="150"/>
      <c r="ARI725" s="150"/>
      <c r="ARJ725" s="150"/>
      <c r="ARK725" s="150"/>
      <c r="ARL725" s="150"/>
      <c r="ARM725" s="150"/>
      <c r="ARN725" s="150"/>
      <c r="ARO725" s="150"/>
      <c r="ARP725" s="150"/>
      <c r="ARQ725" s="150"/>
      <c r="ARR725" s="150"/>
      <c r="ARS725" s="150"/>
      <c r="ART725" s="150"/>
      <c r="ARU725" s="150"/>
      <c r="ARV725" s="150"/>
      <c r="ARW725" s="150"/>
      <c r="ARX725" s="150"/>
      <c r="ARY725" s="150"/>
      <c r="ARZ725" s="150"/>
      <c r="ASA725" s="150"/>
      <c r="ASB725" s="150"/>
      <c r="ASC725" s="150"/>
      <c r="ASD725" s="150"/>
      <c r="ASE725" s="150"/>
      <c r="ASF725" s="150"/>
      <c r="ASG725" s="150"/>
      <c r="ASH725" s="150"/>
      <c r="ASI725" s="150"/>
      <c r="ASJ725" s="150"/>
      <c r="ASK725" s="150"/>
      <c r="ASL725" s="150"/>
      <c r="ASM725" s="150"/>
      <c r="ASN725" s="150"/>
      <c r="ASO725" s="150"/>
      <c r="ASP725" s="150"/>
      <c r="ASQ725" s="150"/>
      <c r="ASR725" s="150"/>
      <c r="ASS725" s="150"/>
      <c r="AST725" s="150"/>
      <c r="ASU725" s="150"/>
      <c r="ASV725" s="150"/>
      <c r="ASW725" s="150"/>
      <c r="ASX725" s="150"/>
      <c r="ASY725" s="150"/>
      <c r="ASZ725" s="150"/>
      <c r="ATA725" s="150"/>
      <c r="ATB725" s="150"/>
      <c r="ATC725" s="150"/>
      <c r="ATD725" s="150"/>
      <c r="ATE725" s="150"/>
      <c r="ATF725" s="150"/>
      <c r="ATG725" s="150"/>
      <c r="ATH725" s="150"/>
      <c r="ATI725" s="150"/>
      <c r="ATJ725" s="150"/>
      <c r="ATK725" s="150"/>
      <c r="ATL725" s="150"/>
      <c r="ATM725" s="150"/>
      <c r="ATN725" s="150"/>
      <c r="ATO725" s="150"/>
      <c r="ATP725" s="150"/>
      <c r="ATQ725" s="150"/>
      <c r="ATR725" s="150"/>
      <c r="ATS725" s="150"/>
      <c r="ATT725" s="150"/>
      <c r="ATU725" s="150"/>
      <c r="ATV725" s="150"/>
      <c r="ATW725" s="150"/>
      <c r="ATX725" s="150"/>
      <c r="ATY725" s="150"/>
      <c r="ATZ725" s="150"/>
      <c r="AUA725" s="150"/>
      <c r="AUB725" s="150"/>
      <c r="AUC725" s="150"/>
      <c r="AUD725" s="150"/>
      <c r="AUE725" s="150"/>
      <c r="AUF725" s="150"/>
      <c r="AUG725" s="150"/>
      <c r="AUH725" s="150"/>
      <c r="AUI725" s="150"/>
      <c r="AUJ725" s="150"/>
      <c r="AUK725" s="150"/>
      <c r="AUL725" s="150"/>
      <c r="AUM725" s="150"/>
      <c r="AUN725" s="150"/>
      <c r="AUO725" s="150"/>
      <c r="AUP725" s="150"/>
      <c r="AUQ725" s="150"/>
      <c r="AUR725" s="150"/>
      <c r="AUS725" s="150"/>
      <c r="AUT725" s="150"/>
      <c r="AUU725" s="150"/>
      <c r="AUV725" s="150"/>
      <c r="AUW725" s="150"/>
      <c r="AUX725" s="150"/>
      <c r="AUY725" s="150"/>
      <c r="AUZ725" s="150"/>
      <c r="AVA725" s="150"/>
      <c r="AVB725" s="150"/>
      <c r="AVC725" s="150"/>
      <c r="AVD725" s="150"/>
      <c r="AVE725" s="150"/>
      <c r="AVF725" s="150"/>
      <c r="AVG725" s="150"/>
      <c r="AVH725" s="150"/>
      <c r="AVI725" s="150"/>
      <c r="AVJ725" s="150"/>
      <c r="AVK725" s="150"/>
      <c r="AVL725" s="150"/>
      <c r="AVM725" s="150"/>
      <c r="AVN725" s="150"/>
      <c r="AVO725" s="150"/>
      <c r="AVP725" s="150"/>
      <c r="AVQ725" s="150"/>
      <c r="AVR725" s="150"/>
      <c r="AVS725" s="150"/>
      <c r="AVT725" s="150"/>
      <c r="AVU725" s="150"/>
      <c r="AVV725" s="150"/>
      <c r="AVW725" s="150"/>
      <c r="AVX725" s="150"/>
      <c r="AVY725" s="150"/>
      <c r="AVZ725" s="150"/>
      <c r="AWA725" s="150"/>
      <c r="AWB725" s="150"/>
      <c r="AWC725" s="150"/>
      <c r="AWD725" s="150"/>
      <c r="AWE725" s="150"/>
      <c r="AWF725" s="150"/>
      <c r="AWG725" s="150"/>
      <c r="AWH725" s="150"/>
      <c r="AWI725" s="150"/>
      <c r="AWJ725" s="150"/>
      <c r="AWK725" s="150"/>
      <c r="AWL725" s="150"/>
      <c r="AWM725" s="150"/>
      <c r="AWN725" s="150"/>
      <c r="AWO725" s="150"/>
      <c r="AWP725" s="150"/>
      <c r="AWQ725" s="150"/>
      <c r="AWR725" s="150"/>
      <c r="AWS725" s="150"/>
      <c r="AWT725" s="150"/>
      <c r="AWU725" s="150"/>
      <c r="AWV725" s="150"/>
      <c r="AWW725" s="150"/>
      <c r="AWX725" s="150"/>
      <c r="AWY725" s="150"/>
      <c r="AWZ725" s="150"/>
      <c r="AXA725" s="150"/>
      <c r="AXB725" s="150"/>
      <c r="AXC725" s="150"/>
      <c r="AXD725" s="150"/>
      <c r="AXE725" s="150"/>
      <c r="AXF725" s="150"/>
      <c r="AXG725" s="150"/>
      <c r="AXH725" s="150"/>
      <c r="AXI725" s="150"/>
      <c r="AXJ725" s="150"/>
      <c r="AXK725" s="150"/>
      <c r="AXL725" s="150"/>
      <c r="AXM725" s="150"/>
      <c r="AXN725" s="150"/>
      <c r="AXO725" s="150"/>
      <c r="AXP725" s="150"/>
      <c r="AXQ725" s="150"/>
      <c r="AXR725" s="150"/>
      <c r="AXS725" s="150"/>
      <c r="AXT725" s="150"/>
      <c r="AXU725" s="150"/>
      <c r="AXV725" s="150"/>
      <c r="AXW725" s="150"/>
      <c r="AXX725" s="150"/>
      <c r="AXY725" s="150"/>
      <c r="AXZ725" s="150"/>
      <c r="AYA725" s="150"/>
      <c r="AYB725" s="150"/>
      <c r="AYC725" s="150"/>
      <c r="AYD725" s="150"/>
      <c r="AYE725" s="150"/>
      <c r="AYF725" s="150"/>
      <c r="AYG725" s="150"/>
      <c r="AYH725" s="150"/>
      <c r="AYI725" s="150"/>
      <c r="AYJ725" s="150"/>
      <c r="AYK725" s="150"/>
      <c r="AYL725" s="150"/>
      <c r="AYM725" s="150"/>
      <c r="AYN725" s="150"/>
      <c r="AYO725" s="150"/>
      <c r="AYP725" s="150"/>
      <c r="AYQ725" s="150"/>
      <c r="AYR725" s="150"/>
      <c r="AYS725" s="150"/>
      <c r="AYT725" s="150"/>
      <c r="AYU725" s="150"/>
      <c r="AYV725" s="150"/>
      <c r="AYW725" s="150"/>
      <c r="AYX725" s="150"/>
      <c r="AYY725" s="150"/>
      <c r="AYZ725" s="150"/>
      <c r="AZA725" s="150"/>
      <c r="AZB725" s="150"/>
      <c r="AZC725" s="150"/>
      <c r="AZD725" s="150"/>
      <c r="AZE725" s="150"/>
      <c r="AZF725" s="150"/>
      <c r="AZG725" s="150"/>
      <c r="AZH725" s="150"/>
      <c r="AZI725" s="150"/>
      <c r="AZJ725" s="150"/>
      <c r="AZK725" s="150"/>
      <c r="AZL725" s="150"/>
      <c r="AZM725" s="150"/>
      <c r="AZN725" s="150"/>
      <c r="AZO725" s="150"/>
      <c r="AZP725" s="150"/>
      <c r="AZQ725" s="150"/>
      <c r="AZR725" s="150"/>
      <c r="AZS725" s="150"/>
      <c r="AZT725" s="150"/>
      <c r="AZU725" s="150"/>
      <c r="AZV725" s="150"/>
      <c r="AZW725" s="150"/>
      <c r="AZX725" s="150"/>
      <c r="AZY725" s="150"/>
      <c r="AZZ725" s="150"/>
      <c r="BAA725" s="150"/>
      <c r="BAB725" s="150"/>
      <c r="BAC725" s="150"/>
      <c r="BAD725" s="150"/>
      <c r="BAE725" s="150"/>
      <c r="BAF725" s="150"/>
      <c r="BAG725" s="150"/>
      <c r="BAH725" s="150"/>
      <c r="BAI725" s="150"/>
      <c r="BAJ725" s="150"/>
      <c r="BAK725" s="150"/>
      <c r="BAL725" s="150"/>
      <c r="BAM725" s="150"/>
      <c r="BAN725" s="150"/>
      <c r="BAO725" s="150"/>
      <c r="BAP725" s="150"/>
      <c r="BAQ725" s="150"/>
      <c r="BAR725" s="150"/>
      <c r="BAS725" s="150"/>
      <c r="BAT725" s="150"/>
      <c r="BAU725" s="150"/>
      <c r="BAV725" s="150"/>
      <c r="BAW725" s="150"/>
      <c r="BAX725" s="150"/>
      <c r="BAY725" s="150"/>
      <c r="BAZ725" s="150"/>
      <c r="BBA725" s="150"/>
      <c r="BBB725" s="150"/>
      <c r="BBC725" s="150"/>
      <c r="BBD725" s="150"/>
      <c r="BBE725" s="150"/>
      <c r="BBF725" s="150"/>
      <c r="BBG725" s="150"/>
      <c r="BBH725" s="150"/>
      <c r="BBI725" s="150"/>
      <c r="BBJ725" s="150"/>
      <c r="BBK725" s="150"/>
      <c r="BBL725" s="150"/>
      <c r="BBM725" s="150"/>
      <c r="BBN725" s="150"/>
      <c r="BBO725" s="150"/>
      <c r="BBP725" s="150"/>
      <c r="BBQ725" s="150"/>
      <c r="BBR725" s="150"/>
      <c r="BBS725" s="150"/>
      <c r="BBT725" s="150"/>
      <c r="BBU725" s="150"/>
      <c r="BBV725" s="150"/>
      <c r="BBW725" s="150"/>
      <c r="BBX725" s="150"/>
      <c r="BBY725" s="150"/>
      <c r="BBZ725" s="150"/>
      <c r="BCA725" s="150"/>
      <c r="BCB725" s="150"/>
      <c r="BCC725" s="150"/>
      <c r="BCD725" s="150"/>
      <c r="BCE725" s="150"/>
      <c r="BCF725" s="150"/>
      <c r="BCG725" s="150"/>
      <c r="BCH725" s="150"/>
      <c r="BCI725" s="150"/>
      <c r="BCJ725" s="150"/>
      <c r="BCK725" s="150"/>
      <c r="BCL725" s="150"/>
      <c r="BCM725" s="150"/>
      <c r="BCN725" s="150"/>
      <c r="BCO725" s="150"/>
      <c r="BCP725" s="150"/>
      <c r="BCQ725" s="150"/>
      <c r="BCR725" s="150"/>
      <c r="BCS725" s="150"/>
      <c r="BCT725" s="150"/>
      <c r="BCU725" s="150"/>
      <c r="BCV725" s="150"/>
      <c r="BCW725" s="150"/>
      <c r="BCX725" s="150"/>
      <c r="BCY725" s="150"/>
      <c r="BCZ725" s="150"/>
      <c r="BDA725" s="150"/>
      <c r="BDB725" s="150"/>
      <c r="BDC725" s="150"/>
      <c r="BDD725" s="150"/>
      <c r="BDE725" s="150"/>
      <c r="BDF725" s="150"/>
      <c r="BDG725" s="150"/>
      <c r="BDH725" s="150"/>
      <c r="BDI725" s="150"/>
      <c r="BDJ725" s="150"/>
      <c r="BDK725" s="150"/>
      <c r="BDL725" s="150"/>
      <c r="BDM725" s="150"/>
      <c r="BDN725" s="150"/>
      <c r="BDO725" s="150"/>
      <c r="BDP725" s="150"/>
      <c r="BDQ725" s="150"/>
      <c r="BDR725" s="150"/>
      <c r="BDS725" s="150"/>
      <c r="BDT725" s="150"/>
      <c r="BDU725" s="150"/>
      <c r="BDV725" s="150"/>
      <c r="BDW725" s="150"/>
      <c r="BDX725" s="150"/>
      <c r="BDY725" s="150"/>
      <c r="BDZ725" s="150"/>
      <c r="BEA725" s="150"/>
      <c r="BEB725" s="150"/>
      <c r="BEC725" s="150"/>
      <c r="BED725" s="150"/>
      <c r="BEE725" s="150"/>
      <c r="BEF725" s="150"/>
      <c r="BEG725" s="150"/>
      <c r="BEH725" s="150"/>
      <c r="BEI725" s="150"/>
      <c r="BEJ725" s="150"/>
      <c r="BEK725" s="150"/>
      <c r="BEL725" s="150"/>
      <c r="BEM725" s="150"/>
      <c r="BEN725" s="150"/>
      <c r="BEO725" s="150"/>
      <c r="BEP725" s="150"/>
      <c r="BEQ725" s="150"/>
      <c r="BER725" s="150"/>
      <c r="BES725" s="150"/>
      <c r="BET725" s="150"/>
      <c r="BEU725" s="150"/>
      <c r="BEV725" s="150"/>
      <c r="BEW725" s="150"/>
      <c r="BEX725" s="150"/>
      <c r="BEY725" s="150"/>
      <c r="BEZ725" s="150"/>
      <c r="BFA725" s="150"/>
      <c r="BFB725" s="150"/>
      <c r="BFC725" s="150"/>
      <c r="BFD725" s="150"/>
      <c r="BFE725" s="150"/>
      <c r="BFF725" s="150"/>
      <c r="BFG725" s="150"/>
      <c r="BFH725" s="150"/>
      <c r="BFI725" s="150"/>
      <c r="BFJ725" s="150"/>
      <c r="BFK725" s="150"/>
      <c r="BFL725" s="150"/>
      <c r="BFM725" s="150"/>
      <c r="BFN725" s="150"/>
      <c r="BFO725" s="150"/>
      <c r="BFP725" s="150"/>
      <c r="BFQ725" s="150"/>
      <c r="BFR725" s="150"/>
      <c r="BFS725" s="150"/>
      <c r="BFT725" s="150"/>
      <c r="BFU725" s="150"/>
      <c r="BFV725" s="150"/>
      <c r="BFW725" s="150"/>
      <c r="BFX725" s="150"/>
      <c r="BFY725" s="150"/>
      <c r="BFZ725" s="150"/>
      <c r="BGA725" s="150"/>
      <c r="BGB725" s="150"/>
      <c r="BGC725" s="150"/>
      <c r="BGD725" s="150"/>
      <c r="BGE725" s="150"/>
      <c r="BGF725" s="150"/>
      <c r="BGG725" s="150"/>
      <c r="BGH725" s="150"/>
      <c r="BGI725" s="150"/>
      <c r="BGJ725" s="150"/>
      <c r="BGK725" s="150"/>
      <c r="BGL725" s="150"/>
      <c r="BGM725" s="150"/>
      <c r="BGN725" s="150"/>
      <c r="BGO725" s="150"/>
      <c r="BGP725" s="150"/>
      <c r="BGQ725" s="150"/>
      <c r="BGR725" s="150"/>
      <c r="BGS725" s="150"/>
      <c r="BGT725" s="150"/>
      <c r="BGU725" s="150"/>
      <c r="BGV725" s="150"/>
      <c r="BGW725" s="150"/>
      <c r="BGX725" s="150"/>
      <c r="BGY725" s="150"/>
      <c r="BGZ725" s="150"/>
      <c r="BHA725" s="150"/>
      <c r="BHB725" s="150"/>
      <c r="BHC725" s="150"/>
      <c r="BHD725" s="150"/>
      <c r="BHE725" s="150"/>
      <c r="BHF725" s="150"/>
      <c r="BHG725" s="150"/>
      <c r="BHH725" s="150"/>
      <c r="BHI725" s="150"/>
      <c r="BHJ725" s="150"/>
      <c r="BHK725" s="150"/>
      <c r="BHL725" s="150"/>
      <c r="BHM725" s="150"/>
      <c r="BHN725" s="150"/>
      <c r="BHO725" s="150"/>
      <c r="BHP725" s="150"/>
      <c r="BHQ725" s="150"/>
      <c r="BHR725" s="150"/>
      <c r="BHS725" s="150"/>
      <c r="BHT725" s="150"/>
      <c r="BHU725" s="150"/>
      <c r="BHV725" s="150"/>
      <c r="BHW725" s="150"/>
      <c r="BHX725" s="150"/>
      <c r="BHY725" s="150"/>
      <c r="BHZ725" s="150"/>
      <c r="BIA725" s="150"/>
      <c r="BIB725" s="150"/>
      <c r="BIC725" s="150"/>
      <c r="BID725" s="150"/>
      <c r="BIE725" s="150"/>
      <c r="BIF725" s="150"/>
      <c r="BIG725" s="150"/>
      <c r="BIH725" s="150"/>
      <c r="BII725" s="150"/>
      <c r="BIJ725" s="150"/>
      <c r="BIK725" s="150"/>
      <c r="BIL725" s="150"/>
      <c r="BIM725" s="150"/>
      <c r="BIN725" s="150"/>
      <c r="BIO725" s="150"/>
      <c r="BIP725" s="150"/>
      <c r="BIQ725" s="150"/>
      <c r="BIR725" s="150"/>
      <c r="BIS725" s="150"/>
      <c r="BIT725" s="150"/>
      <c r="BIU725" s="150"/>
      <c r="BIV725" s="150"/>
      <c r="BIW725" s="150"/>
      <c r="BIX725" s="150"/>
      <c r="BIY725" s="150"/>
      <c r="BIZ725" s="150"/>
      <c r="BJA725" s="150"/>
      <c r="BJB725" s="150"/>
      <c r="BJC725" s="150"/>
      <c r="BJD725" s="150"/>
      <c r="BJE725" s="150"/>
      <c r="BJF725" s="150"/>
      <c r="BJG725" s="150"/>
      <c r="BJH725" s="150"/>
      <c r="BJI725" s="150"/>
      <c r="BJJ725" s="150"/>
      <c r="BJK725" s="150"/>
      <c r="BJL725" s="150"/>
      <c r="BJM725" s="150"/>
      <c r="BJN725" s="150"/>
      <c r="BJO725" s="150"/>
      <c r="BJP725" s="150"/>
      <c r="BJQ725" s="150"/>
      <c r="BJR725" s="150"/>
      <c r="BJS725" s="150"/>
      <c r="BJT725" s="150"/>
      <c r="BJU725" s="150"/>
      <c r="BJV725" s="150"/>
      <c r="BJW725" s="150"/>
      <c r="BJX725" s="150"/>
      <c r="BJY725" s="150"/>
      <c r="BJZ725" s="150"/>
      <c r="BKA725" s="150"/>
      <c r="BKB725" s="150"/>
      <c r="BKC725" s="150"/>
      <c r="BKD725" s="150"/>
      <c r="BKE725" s="150"/>
      <c r="BKF725" s="150"/>
      <c r="BKG725" s="150"/>
      <c r="BKH725" s="150"/>
      <c r="BKI725" s="150"/>
      <c r="BKJ725" s="150"/>
      <c r="BKK725" s="150"/>
      <c r="BKL725" s="150"/>
      <c r="BKM725" s="150"/>
      <c r="BKN725" s="150"/>
      <c r="BKO725" s="150"/>
      <c r="BKP725" s="150"/>
      <c r="BKQ725" s="150"/>
      <c r="BKR725" s="150"/>
      <c r="BKS725" s="150"/>
      <c r="BKT725" s="150"/>
      <c r="BKU725" s="150"/>
      <c r="BKV725" s="150"/>
      <c r="BKW725" s="150"/>
      <c r="BKX725" s="150"/>
      <c r="BKY725" s="150"/>
      <c r="BKZ725" s="150"/>
      <c r="BLA725" s="150"/>
      <c r="BLB725" s="150"/>
      <c r="BLC725" s="150"/>
      <c r="BLD725" s="150"/>
      <c r="BLE725" s="150"/>
      <c r="BLF725" s="150"/>
      <c r="BLG725" s="150"/>
      <c r="BLH725" s="150"/>
      <c r="BLI725" s="150"/>
      <c r="BLJ725" s="150"/>
      <c r="BLK725" s="150"/>
      <c r="BLL725" s="150"/>
      <c r="BLM725" s="150"/>
      <c r="BLN725" s="150"/>
      <c r="BLO725" s="150"/>
      <c r="BLP725" s="150"/>
      <c r="BLQ725" s="150"/>
      <c r="BLR725" s="150"/>
      <c r="BLS725" s="150"/>
      <c r="BLT725" s="150"/>
      <c r="BLU725" s="150"/>
      <c r="BLV725" s="150"/>
      <c r="BLW725" s="150"/>
      <c r="BLX725" s="150"/>
      <c r="BLY725" s="150"/>
      <c r="BLZ725" s="150"/>
      <c r="BMA725" s="150"/>
      <c r="BMB725" s="150"/>
      <c r="BMC725" s="150"/>
      <c r="BMD725" s="150"/>
      <c r="BME725" s="150"/>
      <c r="BMF725" s="150"/>
      <c r="BMG725" s="150"/>
      <c r="BMH725" s="150"/>
      <c r="BMI725" s="150"/>
      <c r="BMJ725" s="150"/>
      <c r="BMK725" s="150"/>
      <c r="BML725" s="150"/>
      <c r="BMM725" s="150"/>
      <c r="BMN725" s="150"/>
      <c r="BMO725" s="150"/>
      <c r="BMP725" s="150"/>
      <c r="BMQ725" s="150"/>
      <c r="BMR725" s="150"/>
      <c r="BMS725" s="150"/>
      <c r="BMT725" s="150"/>
      <c r="BMU725" s="150"/>
      <c r="BMV725" s="150"/>
      <c r="BMW725" s="150"/>
      <c r="BMX725" s="150"/>
      <c r="BMY725" s="150"/>
      <c r="BMZ725" s="150"/>
      <c r="BNA725" s="150"/>
      <c r="BNB725" s="150"/>
      <c r="BNC725" s="150"/>
      <c r="BND725" s="150"/>
      <c r="BNE725" s="150"/>
      <c r="BNF725" s="150"/>
      <c r="BNG725" s="150"/>
      <c r="BNH725" s="150"/>
      <c r="BNI725" s="150"/>
      <c r="BNJ725" s="150"/>
      <c r="BNK725" s="150"/>
      <c r="BNL725" s="150"/>
      <c r="BNM725" s="150"/>
      <c r="BNN725" s="150"/>
      <c r="BNO725" s="150"/>
      <c r="BNP725" s="150"/>
      <c r="BNQ725" s="150"/>
      <c r="BNR725" s="150"/>
      <c r="BNS725" s="150"/>
      <c r="BNT725" s="150"/>
      <c r="BNU725" s="150"/>
      <c r="BNV725" s="150"/>
      <c r="BNW725" s="150"/>
      <c r="BNX725" s="150"/>
      <c r="BNY725" s="150"/>
      <c r="BNZ725" s="150"/>
      <c r="BOA725" s="150"/>
      <c r="BOB725" s="150"/>
      <c r="BOC725" s="150"/>
      <c r="BOD725" s="150"/>
      <c r="BOE725" s="150"/>
      <c r="BOF725" s="150"/>
      <c r="BOG725" s="150"/>
      <c r="BOH725" s="150"/>
      <c r="BOI725" s="150"/>
      <c r="BOJ725" s="150"/>
      <c r="BOK725" s="150"/>
      <c r="BOL725" s="150"/>
      <c r="BOM725" s="150"/>
      <c r="BON725" s="150"/>
      <c r="BOO725" s="150"/>
      <c r="BOP725" s="150"/>
      <c r="BOQ725" s="150"/>
      <c r="BOR725" s="150"/>
      <c r="BOS725" s="150"/>
      <c r="BOT725" s="150"/>
      <c r="BOU725" s="150"/>
      <c r="BOV725" s="150"/>
      <c r="BOW725" s="150"/>
      <c r="BOX725" s="150"/>
      <c r="BOY725" s="150"/>
      <c r="BOZ725" s="150"/>
      <c r="BPA725" s="150"/>
      <c r="BPB725" s="150"/>
      <c r="BPC725" s="150"/>
      <c r="BPD725" s="150"/>
      <c r="BPE725" s="150"/>
      <c r="BPF725" s="150"/>
      <c r="BPG725" s="150"/>
      <c r="BPH725" s="150"/>
      <c r="BPI725" s="150"/>
      <c r="BPJ725" s="150"/>
      <c r="BPK725" s="150"/>
      <c r="BPL725" s="150"/>
      <c r="BPM725" s="150"/>
      <c r="BPN725" s="150"/>
      <c r="BPO725" s="150"/>
      <c r="BPP725" s="150"/>
      <c r="BPQ725" s="150"/>
      <c r="BPR725" s="150"/>
      <c r="BPS725" s="150"/>
      <c r="BPT725" s="150"/>
      <c r="BPU725" s="150"/>
      <c r="BPV725" s="150"/>
      <c r="BPW725" s="150"/>
      <c r="BPX725" s="150"/>
      <c r="BPY725" s="150"/>
      <c r="BPZ725" s="150"/>
      <c r="BQA725" s="150"/>
      <c r="BQB725" s="150"/>
      <c r="BQC725" s="150"/>
      <c r="BQD725" s="150"/>
      <c r="BQE725" s="150"/>
      <c r="BQF725" s="150"/>
      <c r="BQG725" s="150"/>
      <c r="BQH725" s="150"/>
      <c r="BQI725" s="150"/>
      <c r="BQJ725" s="150"/>
      <c r="BQK725" s="150"/>
      <c r="BQL725" s="150"/>
      <c r="BQM725" s="150"/>
      <c r="BQN725" s="150"/>
      <c r="BQO725" s="150"/>
      <c r="BQP725" s="150"/>
      <c r="BQQ725" s="150"/>
      <c r="BQR725" s="150"/>
      <c r="BQS725" s="150"/>
      <c r="BQT725" s="150"/>
      <c r="BQU725" s="150"/>
      <c r="BQV725" s="150"/>
      <c r="BQW725" s="150"/>
      <c r="BQX725" s="150"/>
      <c r="BQY725" s="150"/>
      <c r="BQZ725" s="150"/>
      <c r="BRA725" s="150"/>
      <c r="BRB725" s="150"/>
      <c r="BRC725" s="150"/>
      <c r="BRD725" s="150"/>
      <c r="BRE725" s="150"/>
      <c r="BRF725" s="150"/>
      <c r="BRG725" s="150"/>
      <c r="BRH725" s="150"/>
      <c r="BRI725" s="150"/>
      <c r="BRJ725" s="150"/>
      <c r="BRK725" s="150"/>
      <c r="BRL725" s="150"/>
      <c r="BRM725" s="150"/>
      <c r="BRN725" s="150"/>
      <c r="BRO725" s="150"/>
      <c r="BRP725" s="150"/>
      <c r="BRQ725" s="150"/>
      <c r="BRR725" s="150"/>
      <c r="BRS725" s="150"/>
      <c r="BRT725" s="150"/>
      <c r="BRU725" s="150"/>
      <c r="BRV725" s="150"/>
      <c r="BRW725" s="150"/>
      <c r="BRX725" s="150"/>
      <c r="BRY725" s="150"/>
      <c r="BRZ725" s="150"/>
      <c r="BSA725" s="150"/>
      <c r="BSB725" s="150"/>
      <c r="BSC725" s="150"/>
      <c r="BSD725" s="150"/>
      <c r="BSE725" s="150"/>
      <c r="BSF725" s="150"/>
      <c r="BSG725" s="150"/>
      <c r="BSH725" s="150"/>
      <c r="BSI725" s="150"/>
      <c r="BSJ725" s="150"/>
      <c r="BSK725" s="150"/>
      <c r="BSL725" s="150"/>
      <c r="BSM725" s="150"/>
      <c r="BSN725" s="150"/>
      <c r="BSO725" s="150"/>
      <c r="BSP725" s="150"/>
      <c r="BSQ725" s="150"/>
      <c r="BSR725" s="150"/>
      <c r="BSS725" s="150"/>
      <c r="BST725" s="150"/>
      <c r="BSU725" s="150"/>
      <c r="BSV725" s="150"/>
      <c r="BSW725" s="150"/>
      <c r="BSX725" s="150"/>
      <c r="BSY725" s="150"/>
      <c r="BSZ725" s="150"/>
      <c r="BTA725" s="150"/>
      <c r="BTB725" s="150"/>
      <c r="BTC725" s="150"/>
      <c r="BTD725" s="150"/>
      <c r="BTE725" s="150"/>
      <c r="BTF725" s="150"/>
      <c r="BTG725" s="150"/>
      <c r="BTH725" s="150"/>
      <c r="BTI725" s="150"/>
      <c r="BTJ725" s="150"/>
      <c r="BTK725" s="150"/>
      <c r="BTL725" s="150"/>
      <c r="BTM725" s="150"/>
      <c r="BTN725" s="150"/>
      <c r="BTO725" s="150"/>
      <c r="BTP725" s="150"/>
      <c r="BTQ725" s="150"/>
      <c r="BTR725" s="150"/>
      <c r="BTS725" s="150"/>
      <c r="BTT725" s="150"/>
      <c r="BTU725" s="150"/>
      <c r="BTV725" s="150"/>
      <c r="BTW725" s="150"/>
      <c r="BTX725" s="150"/>
      <c r="BTY725" s="150"/>
      <c r="BTZ725" s="150"/>
      <c r="BUA725" s="150"/>
      <c r="BUB725" s="150"/>
      <c r="BUC725" s="150"/>
      <c r="BUD725" s="150"/>
      <c r="BUE725" s="150"/>
      <c r="BUF725" s="150"/>
      <c r="BUG725" s="150"/>
      <c r="BUH725" s="150"/>
      <c r="BUI725" s="150"/>
      <c r="BUJ725" s="150"/>
      <c r="BUK725" s="150"/>
      <c r="BUL725" s="150"/>
      <c r="BUM725" s="150"/>
      <c r="BUN725" s="150"/>
      <c r="BUO725" s="150"/>
      <c r="BUP725" s="150"/>
      <c r="BUQ725" s="150"/>
      <c r="BUR725" s="150"/>
      <c r="BUS725" s="150"/>
      <c r="BUT725" s="150"/>
      <c r="BUU725" s="150"/>
      <c r="BUV725" s="150"/>
      <c r="BUW725" s="150"/>
      <c r="BUX725" s="150"/>
      <c r="BUY725" s="150"/>
      <c r="BUZ725" s="150"/>
      <c r="BVA725" s="150"/>
      <c r="BVB725" s="150"/>
      <c r="BVC725" s="150"/>
      <c r="BVD725" s="150"/>
      <c r="BVE725" s="150"/>
      <c r="BVF725" s="150"/>
      <c r="BVG725" s="150"/>
      <c r="BVH725" s="150"/>
      <c r="BVI725" s="150"/>
      <c r="BVJ725" s="150"/>
      <c r="BVK725" s="150"/>
      <c r="BVL725" s="150"/>
      <c r="BVM725" s="150"/>
      <c r="BVN725" s="150"/>
      <c r="BVO725" s="150"/>
      <c r="BVP725" s="150"/>
      <c r="BVQ725" s="150"/>
      <c r="BVR725" s="150"/>
      <c r="BVS725" s="150"/>
      <c r="BVT725" s="150"/>
      <c r="BVU725" s="150"/>
      <c r="BVV725" s="150"/>
      <c r="BVW725" s="150"/>
      <c r="BVX725" s="150"/>
      <c r="BVY725" s="150"/>
      <c r="BVZ725" s="150"/>
      <c r="BWA725" s="150"/>
      <c r="BWB725" s="150"/>
      <c r="BWC725" s="150"/>
      <c r="BWD725" s="150"/>
      <c r="BWE725" s="150"/>
      <c r="BWF725" s="150"/>
      <c r="BWG725" s="150"/>
      <c r="BWH725" s="150"/>
      <c r="BWI725" s="150"/>
      <c r="BWJ725" s="150"/>
      <c r="BWK725" s="150"/>
      <c r="BWL725" s="150"/>
      <c r="BWM725" s="150"/>
      <c r="BWN725" s="150"/>
      <c r="BWO725" s="150"/>
      <c r="BWP725" s="150"/>
      <c r="BWQ725" s="150"/>
      <c r="BWR725" s="150"/>
      <c r="BWS725" s="150"/>
      <c r="BWT725" s="150"/>
      <c r="BWU725" s="150"/>
      <c r="BWV725" s="150"/>
      <c r="BWW725" s="150"/>
      <c r="BWX725" s="150"/>
      <c r="BWY725" s="150"/>
      <c r="BWZ725" s="150"/>
      <c r="BXA725" s="150"/>
      <c r="BXB725" s="150"/>
      <c r="BXC725" s="150"/>
      <c r="BXD725" s="150"/>
      <c r="BXE725" s="150"/>
      <c r="BXF725" s="150"/>
      <c r="BXG725" s="150"/>
      <c r="BXH725" s="150"/>
      <c r="BXI725" s="150"/>
      <c r="BXJ725" s="150"/>
      <c r="BXK725" s="150"/>
      <c r="BXL725" s="150"/>
      <c r="BXM725" s="150"/>
      <c r="BXN725" s="150"/>
      <c r="BXO725" s="150"/>
      <c r="BXP725" s="150"/>
      <c r="BXQ725" s="150"/>
      <c r="BXR725" s="150"/>
      <c r="BXS725" s="150"/>
      <c r="BXT725" s="150"/>
      <c r="BXU725" s="150"/>
      <c r="BXV725" s="150"/>
      <c r="BXW725" s="150"/>
      <c r="BXX725" s="150"/>
      <c r="BXY725" s="150"/>
      <c r="BXZ725" s="150"/>
      <c r="BYA725" s="150"/>
      <c r="BYB725" s="150"/>
      <c r="BYC725" s="150"/>
      <c r="BYD725" s="150"/>
      <c r="BYE725" s="150"/>
      <c r="BYF725" s="150"/>
      <c r="BYG725" s="150"/>
      <c r="BYH725" s="150"/>
      <c r="BYI725" s="150"/>
      <c r="BYJ725" s="150"/>
      <c r="BYK725" s="150"/>
      <c r="BYL725" s="150"/>
      <c r="BYM725" s="150"/>
      <c r="BYN725" s="150"/>
      <c r="BYO725" s="150"/>
      <c r="BYP725" s="150"/>
      <c r="BYQ725" s="150"/>
      <c r="BYR725" s="150"/>
      <c r="BYS725" s="150"/>
      <c r="BYT725" s="150"/>
      <c r="BYU725" s="150"/>
      <c r="BYV725" s="150"/>
      <c r="BYW725" s="150"/>
      <c r="BYX725" s="150"/>
      <c r="BYY725" s="150"/>
      <c r="BYZ725" s="150"/>
      <c r="BZA725" s="150"/>
      <c r="BZB725" s="150"/>
      <c r="BZC725" s="150"/>
      <c r="BZD725" s="150"/>
      <c r="BZE725" s="150"/>
      <c r="BZF725" s="150"/>
      <c r="BZG725" s="150"/>
      <c r="BZH725" s="150"/>
      <c r="BZI725" s="150"/>
      <c r="BZJ725" s="150"/>
      <c r="BZK725" s="150"/>
      <c r="BZL725" s="150"/>
      <c r="BZM725" s="150"/>
      <c r="BZN725" s="150"/>
      <c r="BZO725" s="150"/>
      <c r="BZP725" s="150"/>
      <c r="BZQ725" s="150"/>
      <c r="BZR725" s="150"/>
      <c r="BZS725" s="150"/>
      <c r="BZT725" s="150"/>
      <c r="BZU725" s="150"/>
      <c r="BZV725" s="150"/>
      <c r="BZW725" s="150"/>
      <c r="BZX725" s="150"/>
      <c r="BZY725" s="150"/>
      <c r="BZZ725" s="150"/>
      <c r="CAA725" s="150"/>
      <c r="CAB725" s="150"/>
      <c r="CAC725" s="150"/>
      <c r="CAD725" s="150"/>
      <c r="CAE725" s="150"/>
      <c r="CAF725" s="150"/>
      <c r="CAG725" s="150"/>
      <c r="CAH725" s="150"/>
      <c r="CAI725" s="150"/>
      <c r="CAJ725" s="150"/>
      <c r="CAK725" s="150"/>
      <c r="CAL725" s="150"/>
      <c r="CAM725" s="150"/>
      <c r="CAN725" s="150"/>
      <c r="CAO725" s="150"/>
      <c r="CAP725" s="150"/>
      <c r="CAQ725" s="150"/>
      <c r="CAR725" s="150"/>
      <c r="CAS725" s="150"/>
      <c r="CAT725" s="150"/>
      <c r="CAU725" s="150"/>
      <c r="CAV725" s="150"/>
      <c r="CAW725" s="150"/>
      <c r="CAX725" s="150"/>
      <c r="CAY725" s="150"/>
      <c r="CAZ725" s="150"/>
      <c r="CBA725" s="150"/>
      <c r="CBB725" s="150"/>
      <c r="CBC725" s="150"/>
      <c r="CBD725" s="150"/>
      <c r="CBE725" s="150"/>
      <c r="CBF725" s="150"/>
      <c r="CBG725" s="150"/>
      <c r="CBH725" s="150"/>
      <c r="CBI725" s="150"/>
      <c r="CBJ725" s="150"/>
      <c r="CBK725" s="150"/>
      <c r="CBL725" s="150"/>
      <c r="CBM725" s="150"/>
      <c r="CBN725" s="150"/>
      <c r="CBO725" s="150"/>
      <c r="CBP725" s="150"/>
      <c r="CBQ725" s="150"/>
      <c r="CBR725" s="150"/>
      <c r="CBS725" s="150"/>
      <c r="CBT725" s="150"/>
      <c r="CBU725" s="150"/>
      <c r="CBV725" s="150"/>
      <c r="CBW725" s="150"/>
      <c r="CBX725" s="150"/>
      <c r="CBY725" s="150"/>
      <c r="CBZ725" s="150"/>
      <c r="CCA725" s="150"/>
      <c r="CCB725" s="150"/>
      <c r="CCC725" s="150"/>
      <c r="CCD725" s="150"/>
      <c r="CCE725" s="150"/>
      <c r="CCF725" s="150"/>
      <c r="CCG725" s="150"/>
      <c r="CCH725" s="150"/>
      <c r="CCI725" s="150"/>
      <c r="CCJ725" s="150"/>
      <c r="CCK725" s="150"/>
      <c r="CCL725" s="150"/>
      <c r="CCM725" s="150"/>
      <c r="CCN725" s="150"/>
      <c r="CCO725" s="150"/>
      <c r="CCP725" s="150"/>
      <c r="CCQ725" s="150"/>
      <c r="CCR725" s="150"/>
      <c r="CCS725" s="150"/>
      <c r="CCT725" s="150"/>
      <c r="CCU725" s="150"/>
      <c r="CCV725" s="150"/>
      <c r="CCW725" s="150"/>
      <c r="CCX725" s="150"/>
      <c r="CCY725" s="150"/>
      <c r="CCZ725" s="150"/>
      <c r="CDA725" s="150"/>
      <c r="CDB725" s="150"/>
      <c r="CDC725" s="150"/>
      <c r="CDD725" s="150"/>
      <c r="CDE725" s="150"/>
      <c r="CDF725" s="150"/>
      <c r="CDG725" s="150"/>
      <c r="CDH725" s="150"/>
      <c r="CDI725" s="150"/>
      <c r="CDJ725" s="150"/>
      <c r="CDK725" s="150"/>
      <c r="CDL725" s="150"/>
      <c r="CDM725" s="150"/>
      <c r="CDN725" s="150"/>
      <c r="CDO725" s="150"/>
      <c r="CDP725" s="150"/>
      <c r="CDQ725" s="150"/>
      <c r="CDR725" s="150"/>
      <c r="CDS725" s="150"/>
      <c r="CDT725" s="150"/>
      <c r="CDU725" s="150"/>
      <c r="CDV725" s="150"/>
      <c r="CDW725" s="150"/>
      <c r="CDX725" s="150"/>
      <c r="CDY725" s="150"/>
      <c r="CDZ725" s="150"/>
      <c r="CEA725" s="150"/>
      <c r="CEB725" s="150"/>
      <c r="CEC725" s="150"/>
      <c r="CED725" s="150"/>
      <c r="CEE725" s="150"/>
      <c r="CEF725" s="150"/>
      <c r="CEG725" s="150"/>
      <c r="CEH725" s="150"/>
      <c r="CEI725" s="150"/>
      <c r="CEJ725" s="150"/>
      <c r="CEK725" s="150"/>
      <c r="CEL725" s="150"/>
      <c r="CEM725" s="150"/>
      <c r="CEN725" s="150"/>
      <c r="CEO725" s="150"/>
      <c r="CEP725" s="150"/>
      <c r="CEQ725" s="150"/>
      <c r="CER725" s="150"/>
      <c r="CES725" s="150"/>
      <c r="CET725" s="150"/>
      <c r="CEU725" s="150"/>
      <c r="CEV725" s="150"/>
      <c r="CEW725" s="150"/>
      <c r="CEX725" s="150"/>
      <c r="CEY725" s="150"/>
      <c r="CEZ725" s="150"/>
      <c r="CFA725" s="150"/>
      <c r="CFB725" s="150"/>
      <c r="CFC725" s="150"/>
      <c r="CFD725" s="150"/>
      <c r="CFE725" s="150"/>
      <c r="CFF725" s="150"/>
      <c r="CFG725" s="150"/>
      <c r="CFH725" s="150"/>
      <c r="CFI725" s="150"/>
      <c r="CFJ725" s="150"/>
      <c r="CFK725" s="150"/>
      <c r="CFL725" s="150"/>
      <c r="CFM725" s="150"/>
      <c r="CFN725" s="150"/>
      <c r="CFO725" s="150"/>
      <c r="CFP725" s="150"/>
      <c r="CFQ725" s="150"/>
      <c r="CFR725" s="150"/>
      <c r="CFS725" s="150"/>
      <c r="CFT725" s="150"/>
      <c r="CFU725" s="150"/>
      <c r="CFV725" s="150"/>
      <c r="CFW725" s="150"/>
      <c r="CFX725" s="150"/>
      <c r="CFY725" s="150"/>
      <c r="CFZ725" s="150"/>
      <c r="CGA725" s="150"/>
      <c r="CGB725" s="150"/>
      <c r="CGC725" s="150"/>
      <c r="CGD725" s="150"/>
      <c r="CGE725" s="150"/>
      <c r="CGF725" s="150"/>
      <c r="CGG725" s="150"/>
      <c r="CGH725" s="150"/>
      <c r="CGI725" s="150"/>
      <c r="CGJ725" s="150"/>
      <c r="CGK725" s="150"/>
      <c r="CGL725" s="150"/>
      <c r="CGM725" s="150"/>
      <c r="CGN725" s="150"/>
      <c r="CGO725" s="150"/>
      <c r="CGP725" s="150"/>
      <c r="CGQ725" s="150"/>
      <c r="CGR725" s="150"/>
      <c r="CGS725" s="150"/>
      <c r="CGT725" s="150"/>
      <c r="CGU725" s="150"/>
      <c r="CGV725" s="150"/>
      <c r="CGW725" s="150"/>
      <c r="CGX725" s="150"/>
      <c r="CGY725" s="150"/>
      <c r="CGZ725" s="150"/>
      <c r="CHA725" s="150"/>
      <c r="CHB725" s="150"/>
      <c r="CHC725" s="150"/>
      <c r="CHD725" s="150"/>
      <c r="CHE725" s="150"/>
      <c r="CHF725" s="150"/>
      <c r="CHG725" s="150"/>
      <c r="CHH725" s="150"/>
      <c r="CHI725" s="150"/>
      <c r="CHJ725" s="150"/>
      <c r="CHK725" s="150"/>
      <c r="CHL725" s="150"/>
      <c r="CHM725" s="150"/>
      <c r="CHN725" s="150"/>
      <c r="CHO725" s="150"/>
      <c r="CHP725" s="150"/>
      <c r="CHQ725" s="150"/>
      <c r="CHR725" s="150"/>
      <c r="CHS725" s="150"/>
      <c r="CHT725" s="150"/>
      <c r="CHU725" s="150"/>
      <c r="CHV725" s="150"/>
      <c r="CHW725" s="150"/>
      <c r="CHX725" s="150"/>
      <c r="CHY725" s="150"/>
      <c r="CHZ725" s="150"/>
      <c r="CIA725" s="150"/>
      <c r="CIB725" s="150"/>
      <c r="CIC725" s="150"/>
      <c r="CID725" s="150"/>
      <c r="CIE725" s="150"/>
      <c r="CIF725" s="150"/>
      <c r="CIG725" s="150"/>
      <c r="CIH725" s="150"/>
      <c r="CII725" s="150"/>
      <c r="CIJ725" s="150"/>
      <c r="CIK725" s="150"/>
      <c r="CIL725" s="150"/>
      <c r="CIM725" s="150"/>
      <c r="CIN725" s="150"/>
      <c r="CIO725" s="150"/>
      <c r="CIP725" s="150"/>
      <c r="CIQ725" s="150"/>
      <c r="CIR725" s="150"/>
      <c r="CIS725" s="150"/>
      <c r="CIT725" s="150"/>
      <c r="CIU725" s="150"/>
      <c r="CIV725" s="150"/>
      <c r="CIW725" s="150"/>
      <c r="CIX725" s="150"/>
      <c r="CIY725" s="150"/>
      <c r="CIZ725" s="150"/>
      <c r="CJA725" s="150"/>
      <c r="CJB725" s="150"/>
      <c r="CJC725" s="150"/>
      <c r="CJD725" s="150"/>
      <c r="CJE725" s="150"/>
      <c r="CJF725" s="150"/>
      <c r="CJG725" s="150"/>
      <c r="CJH725" s="150"/>
      <c r="CJI725" s="150"/>
      <c r="CJJ725" s="150"/>
      <c r="CJK725" s="150"/>
      <c r="CJL725" s="150"/>
      <c r="CJM725" s="150"/>
      <c r="CJN725" s="150"/>
      <c r="CJO725" s="150"/>
      <c r="CJP725" s="150"/>
      <c r="CJQ725" s="150"/>
      <c r="CJR725" s="150"/>
      <c r="CJS725" s="150"/>
      <c r="CJT725" s="150"/>
      <c r="CJU725" s="150"/>
      <c r="CJV725" s="150"/>
      <c r="CJW725" s="150"/>
      <c r="CJX725" s="150"/>
      <c r="CJY725" s="150"/>
      <c r="CJZ725" s="150"/>
      <c r="CKA725" s="150"/>
      <c r="CKB725" s="150"/>
      <c r="CKC725" s="150"/>
      <c r="CKD725" s="150"/>
      <c r="CKE725" s="150"/>
      <c r="CKF725" s="150"/>
      <c r="CKG725" s="150"/>
      <c r="CKH725" s="150"/>
      <c r="CKI725" s="150"/>
      <c r="CKJ725" s="150"/>
      <c r="CKK725" s="150"/>
      <c r="CKL725" s="150"/>
      <c r="CKM725" s="150"/>
      <c r="CKN725" s="150"/>
      <c r="CKO725" s="150"/>
      <c r="CKP725" s="150"/>
      <c r="CKQ725" s="150"/>
      <c r="CKR725" s="150"/>
      <c r="CKS725" s="150"/>
      <c r="CKT725" s="150"/>
      <c r="CKU725" s="150"/>
      <c r="CKV725" s="150"/>
      <c r="CKW725" s="150"/>
      <c r="CKX725" s="150"/>
      <c r="CKY725" s="150"/>
      <c r="CKZ725" s="150"/>
      <c r="CLA725" s="150"/>
      <c r="CLB725" s="150"/>
      <c r="CLC725" s="150"/>
      <c r="CLD725" s="150"/>
      <c r="CLE725" s="150"/>
      <c r="CLF725" s="150"/>
      <c r="CLG725" s="150"/>
      <c r="CLH725" s="150"/>
      <c r="CLI725" s="150"/>
      <c r="CLJ725" s="150"/>
      <c r="CLK725" s="150"/>
      <c r="CLL725" s="150"/>
      <c r="CLM725" s="150"/>
      <c r="CLN725" s="150"/>
      <c r="CLO725" s="150"/>
      <c r="CLP725" s="150"/>
      <c r="CLQ725" s="150"/>
      <c r="CLR725" s="150"/>
      <c r="CLS725" s="150"/>
      <c r="CLT725" s="150"/>
      <c r="CLU725" s="150"/>
      <c r="CLV725" s="150"/>
      <c r="CLW725" s="150"/>
      <c r="CLX725" s="150"/>
      <c r="CLY725" s="150"/>
      <c r="CLZ725" s="150"/>
      <c r="CMA725" s="150"/>
      <c r="CMB725" s="150"/>
      <c r="CMC725" s="150"/>
      <c r="CMD725" s="150"/>
      <c r="CME725" s="150"/>
      <c r="CMF725" s="150"/>
      <c r="CMG725" s="150"/>
      <c r="CMH725" s="150"/>
      <c r="CMI725" s="150"/>
      <c r="CMJ725" s="150"/>
      <c r="CMK725" s="150"/>
      <c r="CML725" s="150"/>
      <c r="CMM725" s="150"/>
      <c r="CMN725" s="150"/>
      <c r="CMO725" s="150"/>
      <c r="CMP725" s="150"/>
      <c r="CMQ725" s="150"/>
      <c r="CMR725" s="150"/>
      <c r="CMS725" s="150"/>
      <c r="CMT725" s="150"/>
      <c r="CMU725" s="150"/>
      <c r="CMV725" s="150"/>
      <c r="CMW725" s="150"/>
      <c r="CMX725" s="150"/>
      <c r="CMY725" s="150"/>
      <c r="CMZ725" s="150"/>
      <c r="CNA725" s="150"/>
      <c r="CNB725" s="150"/>
      <c r="CNC725" s="150"/>
      <c r="CND725" s="150"/>
      <c r="CNE725" s="150"/>
      <c r="CNF725" s="150"/>
      <c r="CNG725" s="150"/>
      <c r="CNH725" s="150"/>
      <c r="CNI725" s="150"/>
      <c r="CNJ725" s="150"/>
      <c r="CNK725" s="150"/>
      <c r="CNL725" s="150"/>
      <c r="CNM725" s="150"/>
      <c r="CNN725" s="150"/>
      <c r="CNO725" s="150"/>
      <c r="CNP725" s="150"/>
      <c r="CNQ725" s="150"/>
      <c r="CNR725" s="150"/>
      <c r="CNS725" s="150"/>
      <c r="CNT725" s="150"/>
      <c r="CNU725" s="150"/>
      <c r="CNV725" s="150"/>
      <c r="CNW725" s="150"/>
      <c r="CNX725" s="150"/>
      <c r="CNY725" s="150"/>
      <c r="CNZ725" s="150"/>
      <c r="COA725" s="150"/>
      <c r="COB725" s="150"/>
      <c r="COC725" s="150"/>
      <c r="COD725" s="150"/>
      <c r="COE725" s="150"/>
      <c r="COF725" s="150"/>
      <c r="COG725" s="150"/>
      <c r="COH725" s="150"/>
      <c r="COI725" s="150"/>
      <c r="COJ725" s="150"/>
      <c r="COK725" s="150"/>
      <c r="COL725" s="150"/>
      <c r="COM725" s="150"/>
      <c r="CON725" s="150"/>
      <c r="COO725" s="150"/>
      <c r="COP725" s="150"/>
      <c r="COQ725" s="150"/>
      <c r="COR725" s="150"/>
      <c r="COS725" s="150"/>
      <c r="COT725" s="150"/>
      <c r="COU725" s="150"/>
      <c r="COV725" s="150"/>
      <c r="COW725" s="150"/>
      <c r="COX725" s="150"/>
      <c r="COY725" s="150"/>
      <c r="COZ725" s="150"/>
      <c r="CPA725" s="150"/>
      <c r="CPB725" s="150"/>
      <c r="CPC725" s="150"/>
      <c r="CPD725" s="150"/>
      <c r="CPE725" s="150"/>
      <c r="CPF725" s="150"/>
      <c r="CPG725" s="150"/>
      <c r="CPH725" s="150"/>
      <c r="CPI725" s="150"/>
      <c r="CPJ725" s="150"/>
      <c r="CPK725" s="150"/>
      <c r="CPL725" s="150"/>
      <c r="CPM725" s="150"/>
      <c r="CPN725" s="150"/>
      <c r="CPO725" s="150"/>
      <c r="CPP725" s="150"/>
      <c r="CPQ725" s="150"/>
      <c r="CPR725" s="150"/>
      <c r="CPS725" s="150"/>
      <c r="CPT725" s="150"/>
      <c r="CPU725" s="150"/>
      <c r="CPV725" s="150"/>
      <c r="CPW725" s="150"/>
      <c r="CPX725" s="150"/>
      <c r="CPY725" s="150"/>
      <c r="CPZ725" s="150"/>
      <c r="CQA725" s="150"/>
      <c r="CQB725" s="150"/>
      <c r="CQC725" s="150"/>
      <c r="CQD725" s="150"/>
      <c r="CQE725" s="150"/>
      <c r="CQF725" s="150"/>
      <c r="CQG725" s="150"/>
      <c r="CQH725" s="150"/>
      <c r="CQI725" s="150"/>
      <c r="CQJ725" s="150"/>
      <c r="CQK725" s="150"/>
      <c r="CQL725" s="150"/>
      <c r="CQM725" s="150"/>
      <c r="CQN725" s="150"/>
      <c r="CQO725" s="150"/>
      <c r="CQP725" s="150"/>
      <c r="CQQ725" s="150"/>
      <c r="CQR725" s="150"/>
      <c r="CQS725" s="150"/>
      <c r="CQT725" s="150"/>
      <c r="CQU725" s="150"/>
      <c r="CQV725" s="150"/>
      <c r="CQW725" s="150"/>
      <c r="CQX725" s="150"/>
      <c r="CQY725" s="150"/>
      <c r="CQZ725" s="150"/>
      <c r="CRA725" s="150"/>
      <c r="CRB725" s="150"/>
      <c r="CRC725" s="150"/>
      <c r="CRD725" s="150"/>
      <c r="CRE725" s="150"/>
      <c r="CRF725" s="150"/>
      <c r="CRG725" s="150"/>
      <c r="CRH725" s="150"/>
      <c r="CRI725" s="150"/>
      <c r="CRJ725" s="150"/>
      <c r="CRK725" s="150"/>
      <c r="CRL725" s="150"/>
      <c r="CRM725" s="150"/>
      <c r="CRN725" s="150"/>
      <c r="CRO725" s="150"/>
      <c r="CRP725" s="150"/>
      <c r="CRQ725" s="150"/>
      <c r="CRR725" s="150"/>
      <c r="CRS725" s="150"/>
      <c r="CRT725" s="150"/>
      <c r="CRU725" s="150"/>
      <c r="CRV725" s="150"/>
      <c r="CRW725" s="150"/>
      <c r="CRX725" s="150"/>
      <c r="CRY725" s="150"/>
      <c r="CRZ725" s="150"/>
      <c r="CSA725" s="150"/>
      <c r="CSB725" s="150"/>
      <c r="CSC725" s="150"/>
      <c r="CSD725" s="150"/>
      <c r="CSE725" s="150"/>
      <c r="CSF725" s="150"/>
      <c r="CSG725" s="150"/>
      <c r="CSH725" s="150"/>
      <c r="CSI725" s="150"/>
      <c r="CSJ725" s="150"/>
      <c r="CSK725" s="150"/>
      <c r="CSL725" s="150"/>
      <c r="CSM725" s="150"/>
      <c r="CSN725" s="150"/>
      <c r="CSO725" s="150"/>
      <c r="CSP725" s="150"/>
      <c r="CSQ725" s="150"/>
      <c r="CSR725" s="150"/>
      <c r="CSS725" s="150"/>
      <c r="CST725" s="150"/>
      <c r="CSU725" s="150"/>
      <c r="CSV725" s="150"/>
      <c r="CSW725" s="150"/>
      <c r="CSX725" s="150"/>
      <c r="CSY725" s="150"/>
      <c r="CSZ725" s="150"/>
      <c r="CTA725" s="150"/>
      <c r="CTB725" s="150"/>
      <c r="CTC725" s="150"/>
      <c r="CTD725" s="150"/>
      <c r="CTE725" s="150"/>
      <c r="CTF725" s="150"/>
      <c r="CTG725" s="150"/>
      <c r="CTH725" s="150"/>
      <c r="CTI725" s="150"/>
      <c r="CTJ725" s="150"/>
      <c r="CTK725" s="150"/>
      <c r="CTL725" s="150"/>
      <c r="CTM725" s="150"/>
      <c r="CTN725" s="150"/>
      <c r="CTO725" s="150"/>
      <c r="CTP725" s="150"/>
      <c r="CTQ725" s="150"/>
      <c r="CTR725" s="150"/>
      <c r="CTS725" s="150"/>
      <c r="CTT725" s="150"/>
      <c r="CTU725" s="150"/>
      <c r="CTV725" s="150"/>
      <c r="CTW725" s="150"/>
      <c r="CTX725" s="150"/>
      <c r="CTY725" s="150"/>
      <c r="CTZ725" s="150"/>
      <c r="CUA725" s="150"/>
      <c r="CUB725" s="150"/>
      <c r="CUC725" s="150"/>
      <c r="CUD725" s="150"/>
      <c r="CUE725" s="150"/>
      <c r="CUF725" s="150"/>
      <c r="CUG725" s="150"/>
      <c r="CUH725" s="150"/>
      <c r="CUI725" s="150"/>
      <c r="CUJ725" s="150"/>
      <c r="CUK725" s="150"/>
      <c r="CUL725" s="150"/>
      <c r="CUM725" s="150"/>
      <c r="CUN725" s="150"/>
      <c r="CUO725" s="150"/>
      <c r="CUP725" s="150"/>
      <c r="CUQ725" s="150"/>
      <c r="CUR725" s="150"/>
      <c r="CUS725" s="150"/>
      <c r="CUT725" s="150"/>
      <c r="CUU725" s="150"/>
      <c r="CUV725" s="150"/>
      <c r="CUW725" s="150"/>
      <c r="CUX725" s="150"/>
      <c r="CUY725" s="150"/>
      <c r="CUZ725" s="150"/>
      <c r="CVA725" s="150"/>
      <c r="CVB725" s="150"/>
      <c r="CVC725" s="150"/>
      <c r="CVD725" s="150"/>
      <c r="CVE725" s="150"/>
      <c r="CVF725" s="150"/>
      <c r="CVG725" s="150"/>
      <c r="CVH725" s="150"/>
      <c r="CVI725" s="150"/>
      <c r="CVJ725" s="150"/>
      <c r="CVK725" s="150"/>
      <c r="CVL725" s="150"/>
      <c r="CVM725" s="150"/>
      <c r="CVN725" s="150"/>
      <c r="CVO725" s="150"/>
      <c r="CVP725" s="150"/>
      <c r="CVQ725" s="150"/>
      <c r="CVR725" s="150"/>
      <c r="CVS725" s="150"/>
      <c r="CVT725" s="150"/>
      <c r="CVU725" s="150"/>
      <c r="CVV725" s="150"/>
      <c r="CVW725" s="150"/>
      <c r="CVX725" s="150"/>
      <c r="CVY725" s="150"/>
      <c r="CVZ725" s="150"/>
      <c r="CWA725" s="150"/>
      <c r="CWB725" s="150"/>
      <c r="CWC725" s="150"/>
      <c r="CWD725" s="150"/>
      <c r="CWE725" s="150"/>
      <c r="CWF725" s="150"/>
      <c r="CWG725" s="150"/>
      <c r="CWH725" s="150"/>
      <c r="CWI725" s="150"/>
      <c r="CWJ725" s="150"/>
      <c r="CWK725" s="150"/>
      <c r="CWL725" s="150"/>
      <c r="CWM725" s="150"/>
      <c r="CWN725" s="150"/>
      <c r="CWO725" s="150"/>
      <c r="CWP725" s="150"/>
      <c r="CWQ725" s="150"/>
      <c r="CWR725" s="150"/>
      <c r="CWS725" s="150"/>
      <c r="CWT725" s="150"/>
      <c r="CWU725" s="150"/>
      <c r="CWV725" s="150"/>
      <c r="CWW725" s="150"/>
      <c r="CWX725" s="150"/>
      <c r="CWY725" s="150"/>
      <c r="CWZ725" s="150"/>
      <c r="CXA725" s="150"/>
      <c r="CXB725" s="150"/>
      <c r="CXC725" s="150"/>
      <c r="CXD725" s="150"/>
      <c r="CXE725" s="150"/>
      <c r="CXF725" s="150"/>
      <c r="CXG725" s="150"/>
      <c r="CXH725" s="150"/>
      <c r="CXI725" s="150"/>
      <c r="CXJ725" s="150"/>
      <c r="CXK725" s="150"/>
      <c r="CXL725" s="150"/>
      <c r="CXM725" s="150"/>
      <c r="CXN725" s="150"/>
      <c r="CXO725" s="150"/>
      <c r="CXP725" s="150"/>
      <c r="CXQ725" s="150"/>
      <c r="CXR725" s="150"/>
      <c r="CXS725" s="150"/>
      <c r="CXT725" s="150"/>
      <c r="CXU725" s="150"/>
      <c r="CXV725" s="150"/>
      <c r="CXW725" s="150"/>
      <c r="CXX725" s="150"/>
      <c r="CXY725" s="150"/>
      <c r="CXZ725" s="150"/>
      <c r="CYA725" s="150"/>
      <c r="CYB725" s="150"/>
      <c r="CYC725" s="150"/>
      <c r="CYD725" s="150"/>
      <c r="CYE725" s="150"/>
      <c r="CYF725" s="150"/>
      <c r="CYG725" s="150"/>
      <c r="CYH725" s="150"/>
      <c r="CYI725" s="150"/>
      <c r="CYJ725" s="150"/>
      <c r="CYK725" s="150"/>
      <c r="CYL725" s="150"/>
      <c r="CYM725" s="150"/>
      <c r="CYN725" s="150"/>
      <c r="CYO725" s="150"/>
      <c r="CYP725" s="150"/>
      <c r="CYQ725" s="150"/>
      <c r="CYR725" s="150"/>
      <c r="CYS725" s="150"/>
      <c r="CYT725" s="150"/>
      <c r="CYU725" s="150"/>
      <c r="CYV725" s="150"/>
      <c r="CYW725" s="150"/>
      <c r="CYX725" s="150"/>
      <c r="CYY725" s="150"/>
      <c r="CYZ725" s="150"/>
      <c r="CZA725" s="150"/>
      <c r="CZB725" s="150"/>
      <c r="CZC725" s="150"/>
      <c r="CZD725" s="150"/>
      <c r="CZE725" s="150"/>
      <c r="CZF725" s="150"/>
      <c r="CZG725" s="150"/>
      <c r="CZH725" s="150"/>
      <c r="CZI725" s="150"/>
      <c r="CZJ725" s="150"/>
      <c r="CZK725" s="150"/>
      <c r="CZL725" s="150"/>
      <c r="CZM725" s="150"/>
      <c r="CZN725" s="150"/>
      <c r="CZO725" s="150"/>
      <c r="CZP725" s="150"/>
      <c r="CZQ725" s="150"/>
      <c r="CZR725" s="150"/>
      <c r="CZS725" s="150"/>
      <c r="CZT725" s="150"/>
      <c r="CZU725" s="150"/>
      <c r="CZV725" s="150"/>
      <c r="CZW725" s="150"/>
      <c r="CZX725" s="150"/>
      <c r="CZY725" s="150"/>
      <c r="CZZ725" s="150"/>
      <c r="DAA725" s="150"/>
      <c r="DAB725" s="150"/>
      <c r="DAC725" s="150"/>
      <c r="DAD725" s="150"/>
      <c r="DAE725" s="150"/>
      <c r="DAF725" s="150"/>
      <c r="DAG725" s="150"/>
      <c r="DAH725" s="150"/>
      <c r="DAI725" s="150"/>
      <c r="DAJ725" s="150"/>
      <c r="DAK725" s="150"/>
      <c r="DAL725" s="150"/>
      <c r="DAM725" s="150"/>
      <c r="DAN725" s="150"/>
      <c r="DAO725" s="150"/>
      <c r="DAP725" s="150"/>
      <c r="DAQ725" s="150"/>
      <c r="DAR725" s="150"/>
      <c r="DAS725" s="150"/>
      <c r="DAT725" s="150"/>
      <c r="DAU725" s="150"/>
      <c r="DAV725" s="150"/>
      <c r="DAW725" s="150"/>
      <c r="DAX725" s="150"/>
      <c r="DAY725" s="150"/>
      <c r="DAZ725" s="150"/>
      <c r="DBA725" s="150"/>
      <c r="DBB725" s="150"/>
      <c r="DBC725" s="150"/>
      <c r="DBD725" s="150"/>
      <c r="DBE725" s="150"/>
      <c r="DBF725" s="150"/>
      <c r="DBG725" s="150"/>
      <c r="DBH725" s="150"/>
      <c r="DBI725" s="150"/>
      <c r="DBJ725" s="150"/>
      <c r="DBK725" s="150"/>
      <c r="DBL725" s="150"/>
      <c r="DBM725" s="150"/>
      <c r="DBN725" s="150"/>
      <c r="DBO725" s="150"/>
      <c r="DBP725" s="150"/>
      <c r="DBQ725" s="150"/>
      <c r="DBR725" s="150"/>
      <c r="DBS725" s="150"/>
      <c r="DBT725" s="150"/>
      <c r="DBU725" s="150"/>
      <c r="DBV725" s="150"/>
      <c r="DBW725" s="150"/>
      <c r="DBX725" s="150"/>
      <c r="DBY725" s="150"/>
      <c r="DBZ725" s="150"/>
      <c r="DCA725" s="150"/>
      <c r="DCB725" s="150"/>
      <c r="DCC725" s="150"/>
      <c r="DCD725" s="150"/>
      <c r="DCE725" s="150"/>
      <c r="DCF725" s="150"/>
      <c r="DCG725" s="150"/>
      <c r="DCH725" s="150"/>
      <c r="DCI725" s="150"/>
      <c r="DCJ725" s="150"/>
      <c r="DCK725" s="150"/>
      <c r="DCL725" s="150"/>
      <c r="DCM725" s="150"/>
      <c r="DCN725" s="150"/>
      <c r="DCO725" s="150"/>
      <c r="DCP725" s="150"/>
      <c r="DCQ725" s="150"/>
      <c r="DCR725" s="150"/>
      <c r="DCS725" s="150"/>
      <c r="DCT725" s="150"/>
      <c r="DCU725" s="150"/>
      <c r="DCV725" s="150"/>
      <c r="DCW725" s="150"/>
      <c r="DCX725" s="150"/>
      <c r="DCY725" s="150"/>
      <c r="DCZ725" s="150"/>
      <c r="DDA725" s="150"/>
      <c r="DDB725" s="150"/>
      <c r="DDC725" s="150"/>
      <c r="DDD725" s="150"/>
      <c r="DDE725" s="150"/>
      <c r="DDF725" s="150"/>
      <c r="DDG725" s="150"/>
      <c r="DDH725" s="150"/>
      <c r="DDI725" s="150"/>
      <c r="DDJ725" s="150"/>
      <c r="DDK725" s="150"/>
      <c r="DDL725" s="150"/>
      <c r="DDM725" s="150"/>
      <c r="DDN725" s="150"/>
      <c r="DDO725" s="150"/>
      <c r="DDP725" s="150"/>
      <c r="DDQ725" s="150"/>
      <c r="DDR725" s="150"/>
      <c r="DDS725" s="150"/>
      <c r="DDT725" s="150"/>
      <c r="DDU725" s="150"/>
      <c r="DDV725" s="150"/>
      <c r="DDW725" s="150"/>
      <c r="DDX725" s="150"/>
      <c r="DDY725" s="150"/>
      <c r="DDZ725" s="150"/>
      <c r="DEA725" s="150"/>
      <c r="DEB725" s="150"/>
      <c r="DEC725" s="150"/>
      <c r="DED725" s="150"/>
      <c r="DEE725" s="150"/>
      <c r="DEF725" s="150"/>
      <c r="DEG725" s="150"/>
      <c r="DEH725" s="150"/>
      <c r="DEI725" s="150"/>
      <c r="DEJ725" s="150"/>
      <c r="DEK725" s="150"/>
      <c r="DEL725" s="150"/>
      <c r="DEM725" s="150"/>
      <c r="DEN725" s="150"/>
      <c r="DEO725" s="150"/>
      <c r="DEP725" s="150"/>
      <c r="DEQ725" s="150"/>
      <c r="DER725" s="150"/>
      <c r="DES725" s="150"/>
      <c r="DET725" s="150"/>
      <c r="DEU725" s="150"/>
      <c r="DEV725" s="150"/>
      <c r="DEW725" s="150"/>
      <c r="DEX725" s="150"/>
      <c r="DEY725" s="150"/>
      <c r="DEZ725" s="150"/>
      <c r="DFA725" s="150"/>
      <c r="DFB725" s="150"/>
      <c r="DFC725" s="150"/>
      <c r="DFD725" s="150"/>
      <c r="DFE725" s="150"/>
      <c r="DFF725" s="150"/>
      <c r="DFG725" s="150"/>
      <c r="DFH725" s="150"/>
      <c r="DFI725" s="150"/>
      <c r="DFJ725" s="150"/>
      <c r="DFK725" s="150"/>
      <c r="DFL725" s="150"/>
      <c r="DFM725" s="150"/>
      <c r="DFN725" s="150"/>
      <c r="DFO725" s="150"/>
      <c r="DFP725" s="150"/>
      <c r="DFQ725" s="150"/>
      <c r="DFR725" s="150"/>
      <c r="DFS725" s="150"/>
      <c r="DFT725" s="150"/>
      <c r="DFU725" s="150"/>
      <c r="DFV725" s="150"/>
      <c r="DFW725" s="150"/>
      <c r="DFX725" s="150"/>
      <c r="DFY725" s="150"/>
      <c r="DFZ725" s="150"/>
      <c r="DGA725" s="150"/>
      <c r="DGB725" s="150"/>
      <c r="DGC725" s="150"/>
      <c r="DGD725" s="150"/>
      <c r="DGE725" s="150"/>
      <c r="DGF725" s="150"/>
      <c r="DGG725" s="150"/>
      <c r="DGH725" s="150"/>
      <c r="DGI725" s="150"/>
      <c r="DGJ725" s="150"/>
      <c r="DGK725" s="150"/>
      <c r="DGL725" s="150"/>
      <c r="DGM725" s="150"/>
      <c r="DGN725" s="150"/>
      <c r="DGO725" s="150"/>
      <c r="DGP725" s="150"/>
      <c r="DGQ725" s="150"/>
      <c r="DGR725" s="150"/>
      <c r="DGS725" s="150"/>
      <c r="DGT725" s="150"/>
      <c r="DGU725" s="150"/>
      <c r="DGV725" s="150"/>
      <c r="DGW725" s="150"/>
      <c r="DGX725" s="150"/>
      <c r="DGY725" s="150"/>
      <c r="DGZ725" s="150"/>
      <c r="DHA725" s="150"/>
      <c r="DHB725" s="150"/>
      <c r="DHC725" s="150"/>
      <c r="DHD725" s="150"/>
      <c r="DHE725" s="150"/>
      <c r="DHF725" s="150"/>
      <c r="DHG725" s="150"/>
      <c r="DHH725" s="150"/>
      <c r="DHI725" s="150"/>
      <c r="DHJ725" s="150"/>
      <c r="DHK725" s="150"/>
      <c r="DHL725" s="150"/>
      <c r="DHM725" s="150"/>
      <c r="DHN725" s="150"/>
      <c r="DHO725" s="150"/>
      <c r="DHP725" s="150"/>
      <c r="DHQ725" s="150"/>
      <c r="DHR725" s="150"/>
      <c r="DHS725" s="150"/>
      <c r="DHT725" s="150"/>
      <c r="DHU725" s="150"/>
      <c r="DHV725" s="150"/>
      <c r="DHW725" s="150"/>
      <c r="DHX725" s="150"/>
      <c r="DHY725" s="150"/>
      <c r="DHZ725" s="150"/>
      <c r="DIA725" s="150"/>
      <c r="DIB725" s="150"/>
      <c r="DIC725" s="150"/>
      <c r="DID725" s="150"/>
      <c r="DIE725" s="150"/>
      <c r="DIF725" s="150"/>
      <c r="DIG725" s="150"/>
      <c r="DIH725" s="150"/>
      <c r="DII725" s="150"/>
      <c r="DIJ725" s="150"/>
      <c r="DIK725" s="150"/>
      <c r="DIL725" s="150"/>
      <c r="DIM725" s="150"/>
      <c r="DIN725" s="150"/>
      <c r="DIO725" s="150"/>
      <c r="DIP725" s="150"/>
      <c r="DIQ725" s="150"/>
      <c r="DIR725" s="150"/>
      <c r="DIS725" s="150"/>
      <c r="DIT725" s="150"/>
      <c r="DIU725" s="150"/>
      <c r="DIV725" s="150"/>
      <c r="DIW725" s="150"/>
      <c r="DIX725" s="150"/>
      <c r="DIY725" s="150"/>
      <c r="DIZ725" s="150"/>
      <c r="DJA725" s="150"/>
      <c r="DJB725" s="150"/>
      <c r="DJC725" s="150"/>
      <c r="DJD725" s="150"/>
      <c r="DJE725" s="150"/>
      <c r="DJF725" s="150"/>
      <c r="DJG725" s="150"/>
      <c r="DJH725" s="150"/>
      <c r="DJI725" s="150"/>
      <c r="DJJ725" s="150"/>
      <c r="DJK725" s="150"/>
      <c r="DJL725" s="150"/>
      <c r="DJM725" s="150"/>
      <c r="DJN725" s="150"/>
      <c r="DJO725" s="150"/>
      <c r="DJP725" s="150"/>
      <c r="DJQ725" s="150"/>
      <c r="DJR725" s="150"/>
      <c r="DJS725" s="150"/>
      <c r="DJT725" s="150"/>
      <c r="DJU725" s="150"/>
      <c r="DJV725" s="150"/>
      <c r="DJW725" s="150"/>
      <c r="DJX725" s="150"/>
      <c r="DJY725" s="150"/>
      <c r="DJZ725" s="150"/>
      <c r="DKA725" s="150"/>
      <c r="DKB725" s="150"/>
      <c r="DKC725" s="150"/>
      <c r="DKD725" s="150"/>
      <c r="DKE725" s="150"/>
      <c r="DKF725" s="150"/>
      <c r="DKG725" s="150"/>
      <c r="DKH725" s="150"/>
      <c r="DKI725" s="150"/>
      <c r="DKJ725" s="150"/>
      <c r="DKK725" s="150"/>
      <c r="DKL725" s="150"/>
      <c r="DKM725" s="150"/>
      <c r="DKN725" s="150"/>
      <c r="DKO725" s="150"/>
      <c r="DKP725" s="150"/>
      <c r="DKQ725" s="150"/>
      <c r="DKR725" s="150"/>
      <c r="DKS725" s="150"/>
      <c r="DKT725" s="150"/>
      <c r="DKU725" s="150"/>
      <c r="DKV725" s="150"/>
      <c r="DKW725" s="150"/>
      <c r="DKX725" s="150"/>
      <c r="DKY725" s="150"/>
      <c r="DKZ725" s="150"/>
      <c r="DLA725" s="150"/>
      <c r="DLB725" s="150"/>
      <c r="DLC725" s="150"/>
      <c r="DLD725" s="150"/>
      <c r="DLE725" s="150"/>
      <c r="DLF725" s="150"/>
      <c r="DLG725" s="150"/>
      <c r="DLH725" s="150"/>
      <c r="DLI725" s="150"/>
      <c r="DLJ725" s="150"/>
      <c r="DLK725" s="150"/>
      <c r="DLL725" s="150"/>
      <c r="DLM725" s="150"/>
      <c r="DLN725" s="150"/>
      <c r="DLO725" s="150"/>
      <c r="DLP725" s="150"/>
      <c r="DLQ725" s="150"/>
      <c r="DLR725" s="150"/>
      <c r="DLS725" s="150"/>
      <c r="DLT725" s="150"/>
      <c r="DLU725" s="150"/>
      <c r="DLV725" s="150"/>
      <c r="DLW725" s="150"/>
      <c r="DLX725" s="150"/>
      <c r="DLY725" s="150"/>
      <c r="DLZ725" s="150"/>
      <c r="DMA725" s="150"/>
      <c r="DMB725" s="150"/>
      <c r="DMC725" s="150"/>
      <c r="DMD725" s="150"/>
      <c r="DME725" s="150"/>
      <c r="DMF725" s="150"/>
      <c r="DMG725" s="150"/>
      <c r="DMH725" s="150"/>
      <c r="DMI725" s="150"/>
      <c r="DMJ725" s="150"/>
      <c r="DMK725" s="150"/>
      <c r="DML725" s="150"/>
      <c r="DMM725" s="150"/>
      <c r="DMN725" s="150"/>
      <c r="DMO725" s="150"/>
      <c r="DMP725" s="150"/>
      <c r="DMQ725" s="150"/>
      <c r="DMR725" s="150"/>
      <c r="DMS725" s="150"/>
      <c r="DMT725" s="150"/>
      <c r="DMU725" s="150"/>
      <c r="DMV725" s="150"/>
      <c r="DMW725" s="150"/>
      <c r="DMX725" s="150"/>
      <c r="DMY725" s="150"/>
      <c r="DMZ725" s="150"/>
      <c r="DNA725" s="150"/>
      <c r="DNB725" s="150"/>
      <c r="DNC725" s="150"/>
      <c r="DND725" s="150"/>
      <c r="DNE725" s="150"/>
      <c r="DNF725" s="150"/>
      <c r="DNG725" s="150"/>
      <c r="DNH725" s="150"/>
      <c r="DNI725" s="150"/>
      <c r="DNJ725" s="150"/>
      <c r="DNK725" s="150"/>
      <c r="DNL725" s="150"/>
      <c r="DNM725" s="150"/>
      <c r="DNN725" s="150"/>
      <c r="DNO725" s="150"/>
      <c r="DNP725" s="150"/>
      <c r="DNQ725" s="150"/>
      <c r="DNR725" s="150"/>
      <c r="DNS725" s="150"/>
      <c r="DNT725" s="150"/>
      <c r="DNU725" s="150"/>
      <c r="DNV725" s="150"/>
      <c r="DNW725" s="150"/>
      <c r="DNX725" s="150"/>
      <c r="DNY725" s="150"/>
      <c r="DNZ725" s="150"/>
      <c r="DOA725" s="150"/>
      <c r="DOB725" s="150"/>
      <c r="DOC725" s="150"/>
      <c r="DOD725" s="150"/>
      <c r="DOE725" s="150"/>
      <c r="DOF725" s="150"/>
      <c r="DOG725" s="150"/>
      <c r="DOH725" s="150"/>
      <c r="DOI725" s="150"/>
      <c r="DOJ725" s="150"/>
      <c r="DOK725" s="150"/>
      <c r="DOL725" s="150"/>
      <c r="DOM725" s="150"/>
      <c r="DON725" s="150"/>
      <c r="DOO725" s="150"/>
      <c r="DOP725" s="150"/>
      <c r="DOQ725" s="150"/>
      <c r="DOR725" s="150"/>
      <c r="DOS725" s="150"/>
      <c r="DOT725" s="150"/>
      <c r="DOU725" s="150"/>
      <c r="DOV725" s="150"/>
      <c r="DOW725" s="150"/>
      <c r="DOX725" s="150"/>
      <c r="DOY725" s="150"/>
      <c r="DOZ725" s="150"/>
      <c r="DPA725" s="150"/>
      <c r="DPB725" s="150"/>
      <c r="DPC725" s="150"/>
      <c r="DPD725" s="150"/>
      <c r="DPE725" s="150"/>
      <c r="DPF725" s="150"/>
      <c r="DPG725" s="150"/>
      <c r="DPH725" s="150"/>
      <c r="DPI725" s="150"/>
      <c r="DPJ725" s="150"/>
      <c r="DPK725" s="150"/>
      <c r="DPL725" s="150"/>
      <c r="DPM725" s="150"/>
      <c r="DPN725" s="150"/>
      <c r="DPO725" s="150"/>
      <c r="DPP725" s="150"/>
      <c r="DPQ725" s="150"/>
      <c r="DPR725" s="150"/>
      <c r="DPS725" s="150"/>
      <c r="DPT725" s="150"/>
      <c r="DPU725" s="150"/>
      <c r="DPV725" s="150"/>
      <c r="DPW725" s="150"/>
      <c r="DPX725" s="150"/>
      <c r="DPY725" s="150"/>
      <c r="DPZ725" s="150"/>
      <c r="DQA725" s="150"/>
      <c r="DQB725" s="150"/>
      <c r="DQC725" s="150"/>
      <c r="DQD725" s="150"/>
      <c r="DQE725" s="150"/>
      <c r="DQF725" s="150"/>
      <c r="DQG725" s="150"/>
      <c r="DQH725" s="150"/>
      <c r="DQI725" s="150"/>
      <c r="DQJ725" s="150"/>
      <c r="DQK725" s="150"/>
      <c r="DQL725" s="150"/>
      <c r="DQM725" s="150"/>
      <c r="DQN725" s="150"/>
      <c r="DQO725" s="150"/>
      <c r="DQP725" s="150"/>
      <c r="DQQ725" s="150"/>
      <c r="DQR725" s="150"/>
      <c r="DQS725" s="150"/>
      <c r="DQT725" s="150"/>
      <c r="DQU725" s="150"/>
      <c r="DQV725" s="150"/>
      <c r="DQW725" s="150"/>
      <c r="DQX725" s="150"/>
      <c r="DQY725" s="150"/>
      <c r="DQZ725" s="150"/>
      <c r="DRA725" s="150"/>
      <c r="DRB725" s="150"/>
      <c r="DRC725" s="150"/>
      <c r="DRD725" s="150"/>
      <c r="DRE725" s="150"/>
      <c r="DRF725" s="150"/>
      <c r="DRG725" s="150"/>
      <c r="DRH725" s="150"/>
      <c r="DRI725" s="150"/>
      <c r="DRJ725" s="150"/>
      <c r="DRK725" s="150"/>
      <c r="DRL725" s="150"/>
      <c r="DRM725" s="150"/>
      <c r="DRN725" s="150"/>
      <c r="DRO725" s="150"/>
      <c r="DRP725" s="150"/>
      <c r="DRQ725" s="150"/>
      <c r="DRR725" s="150"/>
      <c r="DRS725" s="150"/>
      <c r="DRT725" s="150"/>
      <c r="DRU725" s="150"/>
      <c r="DRV725" s="150"/>
      <c r="DRW725" s="150"/>
      <c r="DRX725" s="150"/>
      <c r="DRY725" s="150"/>
      <c r="DRZ725" s="150"/>
      <c r="DSA725" s="150"/>
      <c r="DSB725" s="150"/>
      <c r="DSC725" s="150"/>
      <c r="DSD725" s="150"/>
      <c r="DSE725" s="150"/>
      <c r="DSF725" s="150"/>
      <c r="DSG725" s="150"/>
      <c r="DSH725" s="150"/>
      <c r="DSI725" s="150"/>
      <c r="DSJ725" s="150"/>
      <c r="DSK725" s="150"/>
      <c r="DSL725" s="150"/>
      <c r="DSM725" s="150"/>
      <c r="DSN725" s="150"/>
      <c r="DSO725" s="150"/>
      <c r="DSP725" s="150"/>
      <c r="DSQ725" s="150"/>
      <c r="DSR725" s="150"/>
      <c r="DSS725" s="150"/>
      <c r="DST725" s="150"/>
      <c r="DSU725" s="150"/>
      <c r="DSV725" s="150"/>
      <c r="DSW725" s="150"/>
      <c r="DSX725" s="150"/>
      <c r="DSY725" s="150"/>
      <c r="DSZ725" s="150"/>
      <c r="DTA725" s="150"/>
      <c r="DTB725" s="150"/>
      <c r="DTC725" s="150"/>
      <c r="DTD725" s="150"/>
      <c r="DTE725" s="150"/>
      <c r="DTF725" s="150"/>
      <c r="DTG725" s="150"/>
      <c r="DTH725" s="150"/>
      <c r="DTI725" s="150"/>
      <c r="DTJ725" s="150"/>
      <c r="DTK725" s="150"/>
      <c r="DTL725" s="150"/>
      <c r="DTM725" s="150"/>
      <c r="DTN725" s="150"/>
      <c r="DTO725" s="150"/>
      <c r="DTP725" s="150"/>
      <c r="DTQ725" s="150"/>
      <c r="DTR725" s="150"/>
      <c r="DTS725" s="150"/>
      <c r="DTT725" s="150"/>
      <c r="DTU725" s="150"/>
      <c r="DTV725" s="150"/>
      <c r="DTW725" s="150"/>
      <c r="DTX725" s="150"/>
      <c r="DTY725" s="150"/>
      <c r="DTZ725" s="150"/>
      <c r="DUA725" s="150"/>
      <c r="DUB725" s="150"/>
      <c r="DUC725" s="150"/>
      <c r="DUD725" s="150"/>
      <c r="DUE725" s="150"/>
      <c r="DUF725" s="150"/>
      <c r="DUG725" s="150"/>
      <c r="DUH725" s="150"/>
      <c r="DUI725" s="150"/>
      <c r="DUJ725" s="150"/>
      <c r="DUK725" s="150"/>
      <c r="DUL725" s="150"/>
      <c r="DUM725" s="150"/>
      <c r="DUN725" s="150"/>
      <c r="DUO725" s="150"/>
      <c r="DUP725" s="150"/>
      <c r="DUQ725" s="150"/>
      <c r="DUR725" s="150"/>
      <c r="DUS725" s="150"/>
      <c r="DUT725" s="150"/>
      <c r="DUU725" s="150"/>
      <c r="DUV725" s="150"/>
      <c r="DUW725" s="150"/>
      <c r="DUX725" s="150"/>
      <c r="DUY725" s="150"/>
      <c r="DUZ725" s="150"/>
      <c r="DVA725" s="150"/>
      <c r="DVB725" s="150"/>
      <c r="DVC725" s="150"/>
      <c r="DVD725" s="150"/>
      <c r="DVE725" s="150"/>
      <c r="DVF725" s="150"/>
      <c r="DVG725" s="150"/>
      <c r="DVH725" s="150"/>
      <c r="DVI725" s="150"/>
      <c r="DVJ725" s="150"/>
      <c r="DVK725" s="150"/>
      <c r="DVL725" s="150"/>
      <c r="DVM725" s="150"/>
      <c r="DVN725" s="150"/>
      <c r="DVO725" s="150"/>
      <c r="DVP725" s="150"/>
      <c r="DVQ725" s="150"/>
      <c r="DVR725" s="150"/>
      <c r="DVS725" s="150"/>
      <c r="DVT725" s="150"/>
      <c r="DVU725" s="150"/>
      <c r="DVV725" s="150"/>
      <c r="DVW725" s="150"/>
      <c r="DVX725" s="150"/>
      <c r="DVY725" s="150"/>
      <c r="DVZ725" s="150"/>
      <c r="DWA725" s="150"/>
      <c r="DWB725" s="150"/>
      <c r="DWC725" s="150"/>
      <c r="DWD725" s="150"/>
      <c r="DWE725" s="150"/>
      <c r="DWF725" s="150"/>
      <c r="DWG725" s="150"/>
      <c r="DWH725" s="150"/>
      <c r="DWI725" s="150"/>
      <c r="DWJ725" s="150"/>
      <c r="DWK725" s="150"/>
      <c r="DWL725" s="150"/>
      <c r="DWM725" s="150"/>
      <c r="DWN725" s="150"/>
      <c r="DWO725" s="150"/>
      <c r="DWP725" s="150"/>
      <c r="DWQ725" s="150"/>
      <c r="DWR725" s="150"/>
      <c r="DWS725" s="150"/>
      <c r="DWT725" s="150"/>
      <c r="DWU725" s="150"/>
      <c r="DWV725" s="150"/>
      <c r="DWW725" s="150"/>
      <c r="DWX725" s="150"/>
      <c r="DWY725" s="150"/>
      <c r="DWZ725" s="150"/>
      <c r="DXA725" s="150"/>
      <c r="DXB725" s="150"/>
      <c r="DXC725" s="150"/>
      <c r="DXD725" s="150"/>
      <c r="DXE725" s="150"/>
      <c r="DXF725" s="150"/>
      <c r="DXG725" s="150"/>
      <c r="DXH725" s="150"/>
      <c r="DXI725" s="150"/>
      <c r="DXJ725" s="150"/>
      <c r="DXK725" s="150"/>
      <c r="DXL725" s="150"/>
      <c r="DXM725" s="150"/>
      <c r="DXN725" s="150"/>
      <c r="DXO725" s="150"/>
      <c r="DXP725" s="150"/>
      <c r="DXQ725" s="150"/>
      <c r="DXR725" s="150"/>
      <c r="DXS725" s="150"/>
      <c r="DXT725" s="150"/>
      <c r="DXU725" s="150"/>
      <c r="DXV725" s="150"/>
      <c r="DXW725" s="150"/>
      <c r="DXX725" s="150"/>
      <c r="DXY725" s="150"/>
      <c r="DXZ725" s="150"/>
      <c r="DYA725" s="150"/>
      <c r="DYB725" s="150"/>
      <c r="DYC725" s="150"/>
      <c r="DYD725" s="150"/>
      <c r="DYE725" s="150"/>
      <c r="DYF725" s="150"/>
      <c r="DYG725" s="150"/>
      <c r="DYH725" s="150"/>
      <c r="DYI725" s="150"/>
      <c r="DYJ725" s="150"/>
      <c r="DYK725" s="150"/>
      <c r="DYL725" s="150"/>
      <c r="DYM725" s="150"/>
      <c r="DYN725" s="150"/>
      <c r="DYO725" s="150"/>
      <c r="DYP725" s="150"/>
      <c r="DYQ725" s="150"/>
      <c r="DYR725" s="150"/>
      <c r="DYS725" s="150"/>
      <c r="DYT725" s="150"/>
      <c r="DYU725" s="150"/>
      <c r="DYV725" s="150"/>
      <c r="DYW725" s="150"/>
      <c r="DYX725" s="150"/>
      <c r="DYY725" s="150"/>
      <c r="DYZ725" s="150"/>
      <c r="DZA725" s="150"/>
      <c r="DZB725" s="150"/>
      <c r="DZC725" s="150"/>
      <c r="DZD725" s="150"/>
      <c r="DZE725" s="150"/>
      <c r="DZF725" s="150"/>
      <c r="DZG725" s="150"/>
      <c r="DZH725" s="150"/>
      <c r="DZI725" s="150"/>
      <c r="DZJ725" s="150"/>
      <c r="DZK725" s="150"/>
      <c r="DZL725" s="150"/>
      <c r="DZM725" s="150"/>
      <c r="DZN725" s="150"/>
      <c r="DZO725" s="150"/>
      <c r="DZP725" s="150"/>
      <c r="DZQ725" s="150"/>
      <c r="DZR725" s="150"/>
      <c r="DZS725" s="150"/>
      <c r="DZT725" s="150"/>
      <c r="DZU725" s="150"/>
      <c r="DZV725" s="150"/>
      <c r="DZW725" s="150"/>
      <c r="DZX725" s="150"/>
      <c r="DZY725" s="150"/>
      <c r="DZZ725" s="150"/>
      <c r="EAA725" s="150"/>
      <c r="EAB725" s="150"/>
      <c r="EAC725" s="150"/>
      <c r="EAD725" s="150"/>
      <c r="EAE725" s="150"/>
      <c r="EAF725" s="150"/>
      <c r="EAG725" s="150"/>
      <c r="EAH725" s="150"/>
      <c r="EAI725" s="150"/>
      <c r="EAJ725" s="150"/>
      <c r="EAK725" s="150"/>
      <c r="EAL725" s="150"/>
      <c r="EAM725" s="150"/>
      <c r="EAN725" s="150"/>
      <c r="EAO725" s="150"/>
      <c r="EAP725" s="150"/>
      <c r="EAQ725" s="150"/>
      <c r="EAR725" s="150"/>
      <c r="EAS725" s="150"/>
      <c r="EAT725" s="150"/>
      <c r="EAU725" s="150"/>
      <c r="EAV725" s="150"/>
      <c r="EAW725" s="150"/>
      <c r="EAX725" s="150"/>
      <c r="EAY725" s="150"/>
      <c r="EAZ725" s="150"/>
      <c r="EBA725" s="150"/>
      <c r="EBB725" s="150"/>
      <c r="EBC725" s="150"/>
      <c r="EBD725" s="150"/>
      <c r="EBE725" s="150"/>
      <c r="EBF725" s="150"/>
      <c r="EBG725" s="150"/>
      <c r="EBH725" s="150"/>
      <c r="EBI725" s="150"/>
      <c r="EBJ725" s="150"/>
      <c r="EBK725" s="150"/>
      <c r="EBL725" s="150"/>
      <c r="EBM725" s="150"/>
      <c r="EBN725" s="150"/>
      <c r="EBO725" s="150"/>
      <c r="EBP725" s="150"/>
      <c r="EBQ725" s="150"/>
      <c r="EBR725" s="150"/>
      <c r="EBS725" s="150"/>
      <c r="EBT725" s="150"/>
      <c r="EBU725" s="150"/>
      <c r="EBV725" s="150"/>
      <c r="EBW725" s="150"/>
      <c r="EBX725" s="150"/>
      <c r="EBY725" s="150"/>
      <c r="EBZ725" s="150"/>
      <c r="ECA725" s="150"/>
      <c r="ECB725" s="150"/>
      <c r="ECC725" s="150"/>
      <c r="ECD725" s="150"/>
      <c r="ECE725" s="150"/>
      <c r="ECF725" s="150"/>
      <c r="ECG725" s="150"/>
      <c r="ECH725" s="150"/>
      <c r="ECI725" s="150"/>
      <c r="ECJ725" s="150"/>
      <c r="ECK725" s="150"/>
      <c r="ECL725" s="150"/>
      <c r="ECM725" s="150"/>
      <c r="ECN725" s="150"/>
      <c r="ECO725" s="150"/>
      <c r="ECP725" s="150"/>
      <c r="ECQ725" s="150"/>
      <c r="ECR725" s="150"/>
      <c r="ECS725" s="150"/>
      <c r="ECT725" s="150"/>
      <c r="ECU725" s="150"/>
      <c r="ECV725" s="150"/>
      <c r="ECW725" s="150"/>
      <c r="ECX725" s="150"/>
      <c r="ECY725" s="150"/>
      <c r="ECZ725" s="150"/>
      <c r="EDA725" s="150"/>
      <c r="EDB725" s="150"/>
      <c r="EDC725" s="150"/>
      <c r="EDD725" s="150"/>
      <c r="EDE725" s="150"/>
      <c r="EDF725" s="150"/>
      <c r="EDG725" s="150"/>
      <c r="EDH725" s="150"/>
      <c r="EDI725" s="150"/>
      <c r="EDJ725" s="150"/>
      <c r="EDK725" s="150"/>
      <c r="EDL725" s="150"/>
      <c r="EDM725" s="150"/>
      <c r="EDN725" s="150"/>
      <c r="EDO725" s="150"/>
      <c r="EDP725" s="150"/>
      <c r="EDQ725" s="150"/>
      <c r="EDR725" s="150"/>
      <c r="EDS725" s="150"/>
      <c r="EDT725" s="150"/>
      <c r="EDU725" s="150"/>
      <c r="EDV725" s="150"/>
      <c r="EDW725" s="150"/>
      <c r="EDX725" s="150"/>
      <c r="EDY725" s="150"/>
      <c r="EDZ725" s="150"/>
      <c r="EEA725" s="150"/>
      <c r="EEB725" s="150"/>
      <c r="EEC725" s="150"/>
      <c r="EED725" s="150"/>
      <c r="EEE725" s="150"/>
      <c r="EEF725" s="150"/>
      <c r="EEG725" s="150"/>
      <c r="EEH725" s="150"/>
      <c r="EEI725" s="150"/>
      <c r="EEJ725" s="150"/>
      <c r="EEK725" s="150"/>
      <c r="EEL725" s="150"/>
      <c r="EEM725" s="150"/>
      <c r="EEN725" s="150"/>
      <c r="EEO725" s="150"/>
      <c r="EEP725" s="150"/>
      <c r="EEQ725" s="150"/>
      <c r="EER725" s="150"/>
      <c r="EES725" s="150"/>
      <c r="EET725" s="150"/>
      <c r="EEU725" s="150"/>
      <c r="EEV725" s="150"/>
      <c r="EEW725" s="150"/>
      <c r="EEX725" s="150"/>
      <c r="EEY725" s="150"/>
      <c r="EEZ725" s="150"/>
      <c r="EFA725" s="150"/>
      <c r="EFB725" s="150"/>
      <c r="EFC725" s="150"/>
      <c r="EFD725" s="150"/>
      <c r="EFE725" s="150"/>
      <c r="EFF725" s="150"/>
      <c r="EFG725" s="150"/>
      <c r="EFH725" s="150"/>
      <c r="EFI725" s="150"/>
      <c r="EFJ725" s="150"/>
      <c r="EFK725" s="150"/>
      <c r="EFL725" s="150"/>
      <c r="EFM725" s="150"/>
      <c r="EFN725" s="150"/>
      <c r="EFO725" s="150"/>
      <c r="EFP725" s="150"/>
      <c r="EFQ725" s="150"/>
      <c r="EFR725" s="150"/>
      <c r="EFS725" s="150"/>
      <c r="EFT725" s="150"/>
      <c r="EFU725" s="150"/>
      <c r="EFV725" s="150"/>
      <c r="EFW725" s="150"/>
      <c r="EFX725" s="150"/>
      <c r="EFY725" s="150"/>
      <c r="EFZ725" s="150"/>
      <c r="EGA725" s="150"/>
      <c r="EGB725" s="150"/>
      <c r="EGC725" s="150"/>
      <c r="EGD725" s="150"/>
      <c r="EGE725" s="150"/>
      <c r="EGF725" s="150"/>
      <c r="EGG725" s="150"/>
      <c r="EGH725" s="150"/>
      <c r="EGI725" s="150"/>
      <c r="EGJ725" s="150"/>
      <c r="EGK725" s="150"/>
      <c r="EGL725" s="150"/>
      <c r="EGM725" s="150"/>
      <c r="EGN725" s="150"/>
      <c r="EGO725" s="150"/>
      <c r="EGP725" s="150"/>
      <c r="EGQ725" s="150"/>
      <c r="EGR725" s="150"/>
      <c r="EGS725" s="150"/>
      <c r="EGT725" s="150"/>
      <c r="EGU725" s="150"/>
      <c r="EGV725" s="150"/>
      <c r="EGW725" s="150"/>
      <c r="EGX725" s="150"/>
      <c r="EGY725" s="150"/>
      <c r="EGZ725" s="150"/>
      <c r="EHA725" s="150"/>
      <c r="EHB725" s="150"/>
      <c r="EHC725" s="150"/>
      <c r="EHD725" s="150"/>
      <c r="EHE725" s="150"/>
      <c r="EHF725" s="150"/>
      <c r="EHG725" s="150"/>
      <c r="EHH725" s="150"/>
      <c r="EHI725" s="150"/>
      <c r="EHJ725" s="150"/>
      <c r="EHK725" s="150"/>
      <c r="EHL725" s="150"/>
      <c r="EHM725" s="150"/>
      <c r="EHN725" s="150"/>
      <c r="EHO725" s="150"/>
      <c r="EHP725" s="150"/>
      <c r="EHQ725" s="150"/>
      <c r="EHR725" s="150"/>
      <c r="EHS725" s="150"/>
      <c r="EHT725" s="150"/>
      <c r="EHU725" s="150"/>
      <c r="EHV725" s="150"/>
      <c r="EHW725" s="150"/>
      <c r="EHX725" s="150"/>
      <c r="EHY725" s="150"/>
      <c r="EHZ725" s="150"/>
      <c r="EIA725" s="150"/>
      <c r="EIB725" s="150"/>
      <c r="EIC725" s="150"/>
      <c r="EID725" s="150"/>
      <c r="EIE725" s="150"/>
      <c r="EIF725" s="150"/>
      <c r="EIG725" s="150"/>
      <c r="EIH725" s="150"/>
      <c r="EII725" s="150"/>
      <c r="EIJ725" s="150"/>
      <c r="EIK725" s="150"/>
      <c r="EIL725" s="150"/>
      <c r="EIM725" s="150"/>
      <c r="EIN725" s="150"/>
      <c r="EIO725" s="150"/>
      <c r="EIP725" s="150"/>
      <c r="EIQ725" s="150"/>
      <c r="EIR725" s="150"/>
      <c r="EIS725" s="150"/>
      <c r="EIT725" s="150"/>
      <c r="EIU725" s="150"/>
      <c r="EIV725" s="150"/>
      <c r="EIW725" s="150"/>
      <c r="EIX725" s="150"/>
      <c r="EIY725" s="150"/>
      <c r="EIZ725" s="150"/>
      <c r="EJA725" s="150"/>
      <c r="EJB725" s="150"/>
      <c r="EJC725" s="150"/>
      <c r="EJD725" s="150"/>
      <c r="EJE725" s="150"/>
      <c r="EJF725" s="150"/>
      <c r="EJG725" s="150"/>
      <c r="EJH725" s="150"/>
      <c r="EJI725" s="150"/>
      <c r="EJJ725" s="150"/>
      <c r="EJK725" s="150"/>
      <c r="EJL725" s="150"/>
      <c r="EJM725" s="150"/>
      <c r="EJN725" s="150"/>
      <c r="EJO725" s="150"/>
      <c r="EJP725" s="150"/>
      <c r="EJQ725" s="150"/>
      <c r="EJR725" s="150"/>
      <c r="EJS725" s="150"/>
      <c r="EJT725" s="150"/>
      <c r="EJU725" s="150"/>
      <c r="EJV725" s="150"/>
      <c r="EJW725" s="150"/>
      <c r="EJX725" s="150"/>
      <c r="EJY725" s="150"/>
      <c r="EJZ725" s="150"/>
      <c r="EKA725" s="150"/>
      <c r="EKB725" s="150"/>
      <c r="EKC725" s="150"/>
      <c r="EKD725" s="150"/>
      <c r="EKE725" s="150"/>
      <c r="EKF725" s="150"/>
      <c r="EKG725" s="150"/>
      <c r="EKH725" s="150"/>
      <c r="EKI725" s="150"/>
      <c r="EKJ725" s="150"/>
      <c r="EKK725" s="150"/>
      <c r="EKL725" s="150"/>
      <c r="EKM725" s="150"/>
      <c r="EKN725" s="150"/>
      <c r="EKO725" s="150"/>
      <c r="EKP725" s="150"/>
      <c r="EKQ725" s="150"/>
      <c r="EKR725" s="150"/>
      <c r="EKS725" s="150"/>
      <c r="EKT725" s="150"/>
      <c r="EKU725" s="150"/>
      <c r="EKV725" s="150"/>
      <c r="EKW725" s="150"/>
      <c r="EKX725" s="150"/>
      <c r="EKY725" s="150"/>
      <c r="EKZ725" s="150"/>
      <c r="ELA725" s="150"/>
      <c r="ELB725" s="150"/>
      <c r="ELC725" s="150"/>
      <c r="ELD725" s="150"/>
      <c r="ELE725" s="150"/>
      <c r="ELF725" s="150"/>
      <c r="ELG725" s="150"/>
      <c r="ELH725" s="150"/>
      <c r="ELI725" s="150"/>
      <c r="ELJ725" s="150"/>
      <c r="ELK725" s="150"/>
      <c r="ELL725" s="150"/>
      <c r="ELM725" s="150"/>
      <c r="ELN725" s="150"/>
      <c r="ELO725" s="150"/>
      <c r="ELP725" s="150"/>
      <c r="ELQ725" s="150"/>
      <c r="ELR725" s="150"/>
      <c r="ELS725" s="150"/>
      <c r="ELT725" s="150"/>
      <c r="ELU725" s="150"/>
      <c r="ELV725" s="150"/>
      <c r="ELW725" s="150"/>
      <c r="ELX725" s="150"/>
      <c r="ELY725" s="150"/>
      <c r="ELZ725" s="150"/>
      <c r="EMA725" s="150"/>
      <c r="EMB725" s="150"/>
      <c r="EMC725" s="150"/>
      <c r="EMD725" s="150"/>
      <c r="EME725" s="150"/>
      <c r="EMF725" s="150"/>
      <c r="EMG725" s="150"/>
      <c r="EMH725" s="150"/>
      <c r="EMI725" s="150"/>
      <c r="EMJ725" s="150"/>
      <c r="EMK725" s="150"/>
      <c r="EML725" s="150"/>
      <c r="EMM725" s="150"/>
      <c r="EMN725" s="150"/>
      <c r="EMO725" s="150"/>
      <c r="EMP725" s="150"/>
      <c r="EMQ725" s="150"/>
      <c r="EMR725" s="150"/>
      <c r="EMS725" s="150"/>
      <c r="EMT725" s="150"/>
      <c r="EMU725" s="150"/>
      <c r="EMV725" s="150"/>
      <c r="EMW725" s="150"/>
      <c r="EMX725" s="150"/>
      <c r="EMY725" s="150"/>
      <c r="EMZ725" s="150"/>
      <c r="ENA725" s="150"/>
      <c r="ENB725" s="150"/>
      <c r="ENC725" s="150"/>
      <c r="END725" s="150"/>
      <c r="ENE725" s="150"/>
      <c r="ENF725" s="150"/>
      <c r="ENG725" s="150"/>
      <c r="ENH725" s="150"/>
      <c r="ENI725" s="150"/>
      <c r="ENJ725" s="150"/>
      <c r="ENK725" s="150"/>
      <c r="ENL725" s="150"/>
      <c r="ENM725" s="150"/>
      <c r="ENN725" s="150"/>
      <c r="ENO725" s="150"/>
      <c r="ENP725" s="150"/>
      <c r="ENQ725" s="150"/>
      <c r="ENR725" s="150"/>
      <c r="ENS725" s="150"/>
      <c r="ENT725" s="150"/>
      <c r="ENU725" s="150"/>
      <c r="ENV725" s="150"/>
      <c r="ENW725" s="150"/>
      <c r="ENX725" s="150"/>
      <c r="ENY725" s="150"/>
      <c r="ENZ725" s="150"/>
      <c r="EOA725" s="150"/>
      <c r="EOB725" s="150"/>
      <c r="EOC725" s="150"/>
      <c r="EOD725" s="150"/>
      <c r="EOE725" s="150"/>
      <c r="EOF725" s="150"/>
      <c r="EOG725" s="150"/>
      <c r="EOH725" s="150"/>
      <c r="EOI725" s="150"/>
      <c r="EOJ725" s="150"/>
      <c r="EOK725" s="150"/>
      <c r="EOL725" s="150"/>
      <c r="EOM725" s="150"/>
      <c r="EON725" s="150"/>
      <c r="EOO725" s="150"/>
      <c r="EOP725" s="150"/>
      <c r="EOQ725" s="150"/>
      <c r="EOR725" s="150"/>
      <c r="EOS725" s="150"/>
      <c r="EOT725" s="150"/>
      <c r="EOU725" s="150"/>
      <c r="EOV725" s="150"/>
      <c r="EOW725" s="150"/>
      <c r="EOX725" s="150"/>
      <c r="EOY725" s="150"/>
      <c r="EOZ725" s="150"/>
      <c r="EPA725" s="150"/>
      <c r="EPB725" s="150"/>
      <c r="EPC725" s="150"/>
      <c r="EPD725" s="150"/>
      <c r="EPE725" s="150"/>
      <c r="EPF725" s="150"/>
      <c r="EPG725" s="150"/>
      <c r="EPH725" s="150"/>
      <c r="EPI725" s="150"/>
      <c r="EPJ725" s="150"/>
      <c r="EPK725" s="150"/>
      <c r="EPL725" s="150"/>
      <c r="EPM725" s="150"/>
      <c r="EPN725" s="150"/>
      <c r="EPO725" s="150"/>
      <c r="EPP725" s="150"/>
      <c r="EPQ725" s="150"/>
      <c r="EPR725" s="150"/>
      <c r="EPS725" s="150"/>
      <c r="EPT725" s="150"/>
      <c r="EPU725" s="150"/>
      <c r="EPV725" s="150"/>
      <c r="EPW725" s="150"/>
      <c r="EPX725" s="150"/>
      <c r="EPY725" s="150"/>
      <c r="EPZ725" s="150"/>
      <c r="EQA725" s="150"/>
      <c r="EQB725" s="150"/>
      <c r="EQC725" s="150"/>
      <c r="EQD725" s="150"/>
      <c r="EQE725" s="150"/>
      <c r="EQF725" s="150"/>
      <c r="EQG725" s="150"/>
      <c r="EQH725" s="150"/>
      <c r="EQI725" s="150"/>
      <c r="EQJ725" s="150"/>
      <c r="EQK725" s="150"/>
      <c r="EQL725" s="150"/>
      <c r="EQM725" s="150"/>
      <c r="EQN725" s="150"/>
      <c r="EQO725" s="150"/>
      <c r="EQP725" s="150"/>
      <c r="EQQ725" s="150"/>
      <c r="EQR725" s="150"/>
      <c r="EQS725" s="150"/>
      <c r="EQT725" s="150"/>
      <c r="EQU725" s="150"/>
      <c r="EQV725" s="150"/>
      <c r="EQW725" s="150"/>
      <c r="EQX725" s="150"/>
      <c r="EQY725" s="150"/>
      <c r="EQZ725" s="150"/>
      <c r="ERA725" s="150"/>
      <c r="ERB725" s="150"/>
      <c r="ERC725" s="150"/>
      <c r="ERD725" s="150"/>
      <c r="ERE725" s="150"/>
      <c r="ERF725" s="150"/>
      <c r="ERG725" s="150"/>
      <c r="ERH725" s="150"/>
      <c r="ERI725" s="150"/>
      <c r="ERJ725" s="150"/>
      <c r="ERK725" s="150"/>
      <c r="ERL725" s="150"/>
      <c r="ERM725" s="150"/>
      <c r="ERN725" s="150"/>
      <c r="ERO725" s="150"/>
      <c r="ERP725" s="150"/>
      <c r="ERQ725" s="150"/>
      <c r="ERR725" s="150"/>
      <c r="ERS725" s="150"/>
      <c r="ERT725" s="150"/>
      <c r="ERU725" s="150"/>
      <c r="ERV725" s="150"/>
      <c r="ERW725" s="150"/>
      <c r="ERX725" s="150"/>
      <c r="ERY725" s="150"/>
      <c r="ERZ725" s="150"/>
      <c r="ESA725" s="150"/>
      <c r="ESB725" s="150"/>
      <c r="ESC725" s="150"/>
      <c r="ESD725" s="150"/>
      <c r="ESE725" s="150"/>
      <c r="ESF725" s="150"/>
      <c r="ESG725" s="150"/>
      <c r="ESH725" s="150"/>
      <c r="ESI725" s="150"/>
      <c r="ESJ725" s="150"/>
      <c r="ESK725" s="150"/>
      <c r="ESL725" s="150"/>
      <c r="ESM725" s="150"/>
      <c r="ESN725" s="150"/>
      <c r="ESO725" s="150"/>
      <c r="ESP725" s="150"/>
      <c r="ESQ725" s="150"/>
      <c r="ESR725" s="150"/>
      <c r="ESS725" s="150"/>
      <c r="EST725" s="150"/>
      <c r="ESU725" s="150"/>
      <c r="ESV725" s="150"/>
      <c r="ESW725" s="150"/>
      <c r="ESX725" s="150"/>
      <c r="ESY725" s="150"/>
      <c r="ESZ725" s="150"/>
      <c r="ETA725" s="150"/>
      <c r="ETB725" s="150"/>
      <c r="ETC725" s="150"/>
      <c r="ETD725" s="150"/>
      <c r="ETE725" s="150"/>
      <c r="ETF725" s="150"/>
      <c r="ETG725" s="150"/>
      <c r="ETH725" s="150"/>
      <c r="ETI725" s="150"/>
      <c r="ETJ725" s="150"/>
      <c r="ETK725" s="150"/>
      <c r="ETL725" s="150"/>
      <c r="ETM725" s="150"/>
      <c r="ETN725" s="150"/>
      <c r="ETO725" s="150"/>
      <c r="ETP725" s="150"/>
      <c r="ETQ725" s="150"/>
      <c r="ETR725" s="150"/>
      <c r="ETS725" s="150"/>
      <c r="ETT725" s="150"/>
      <c r="ETU725" s="150"/>
      <c r="ETV725" s="150"/>
      <c r="ETW725" s="150"/>
      <c r="ETX725" s="150"/>
      <c r="ETY725" s="150"/>
      <c r="ETZ725" s="150"/>
      <c r="EUA725" s="150"/>
      <c r="EUB725" s="150"/>
      <c r="EUC725" s="150"/>
      <c r="EUD725" s="150"/>
      <c r="EUE725" s="150"/>
      <c r="EUF725" s="150"/>
      <c r="EUG725" s="150"/>
      <c r="EUH725" s="150"/>
      <c r="EUI725" s="150"/>
      <c r="EUJ725" s="150"/>
      <c r="EUK725" s="150"/>
      <c r="EUL725" s="150"/>
      <c r="EUM725" s="150"/>
      <c r="EUN725" s="150"/>
      <c r="EUO725" s="150"/>
      <c r="EUP725" s="150"/>
      <c r="EUQ725" s="150"/>
      <c r="EUR725" s="150"/>
      <c r="EUS725" s="150"/>
      <c r="EUT725" s="150"/>
      <c r="EUU725" s="150"/>
      <c r="EUV725" s="150"/>
      <c r="EUW725" s="150"/>
      <c r="EUX725" s="150"/>
      <c r="EUY725" s="150"/>
      <c r="EUZ725" s="150"/>
      <c r="EVA725" s="150"/>
      <c r="EVB725" s="150"/>
      <c r="EVC725" s="150"/>
      <c r="EVD725" s="150"/>
      <c r="EVE725" s="150"/>
      <c r="EVF725" s="150"/>
      <c r="EVG725" s="150"/>
      <c r="EVH725" s="150"/>
      <c r="EVI725" s="150"/>
      <c r="EVJ725" s="150"/>
      <c r="EVK725" s="150"/>
      <c r="EVL725" s="150"/>
      <c r="EVM725" s="150"/>
      <c r="EVN725" s="150"/>
      <c r="EVO725" s="150"/>
      <c r="EVP725" s="150"/>
      <c r="EVQ725" s="150"/>
      <c r="EVR725" s="150"/>
      <c r="EVS725" s="150"/>
      <c r="EVT725" s="150"/>
      <c r="EVU725" s="150"/>
      <c r="EVV725" s="150"/>
      <c r="EVW725" s="150"/>
      <c r="EVX725" s="150"/>
      <c r="EVY725" s="150"/>
      <c r="EVZ725" s="150"/>
      <c r="EWA725" s="150"/>
      <c r="EWB725" s="150"/>
      <c r="EWC725" s="150"/>
      <c r="EWD725" s="150"/>
      <c r="EWE725" s="150"/>
      <c r="EWF725" s="150"/>
      <c r="EWG725" s="150"/>
      <c r="EWH725" s="150"/>
      <c r="EWI725" s="150"/>
      <c r="EWJ725" s="150"/>
      <c r="EWK725" s="150"/>
      <c r="EWL725" s="150"/>
      <c r="EWM725" s="150"/>
      <c r="EWN725" s="150"/>
      <c r="EWO725" s="150"/>
      <c r="EWP725" s="150"/>
      <c r="EWQ725" s="150"/>
      <c r="EWR725" s="150"/>
      <c r="EWS725" s="150"/>
      <c r="EWT725" s="150"/>
      <c r="EWU725" s="150"/>
      <c r="EWV725" s="150"/>
      <c r="EWW725" s="150"/>
      <c r="EWX725" s="150"/>
      <c r="EWY725" s="150"/>
      <c r="EWZ725" s="150"/>
      <c r="EXA725" s="150"/>
      <c r="EXB725" s="150"/>
      <c r="EXC725" s="150"/>
      <c r="EXD725" s="150"/>
      <c r="EXE725" s="150"/>
      <c r="EXF725" s="150"/>
      <c r="EXG725" s="150"/>
      <c r="EXH725" s="150"/>
      <c r="EXI725" s="150"/>
      <c r="EXJ725" s="150"/>
      <c r="EXK725" s="150"/>
      <c r="EXL725" s="150"/>
      <c r="EXM725" s="150"/>
      <c r="EXN725" s="150"/>
      <c r="EXO725" s="150"/>
      <c r="EXP725" s="150"/>
      <c r="EXQ725" s="150"/>
      <c r="EXR725" s="150"/>
      <c r="EXS725" s="150"/>
      <c r="EXT725" s="150"/>
      <c r="EXU725" s="150"/>
      <c r="EXV725" s="150"/>
      <c r="EXW725" s="150"/>
      <c r="EXX725" s="150"/>
      <c r="EXY725" s="150"/>
      <c r="EXZ725" s="150"/>
      <c r="EYA725" s="150"/>
      <c r="EYB725" s="150"/>
      <c r="EYC725" s="150"/>
      <c r="EYD725" s="150"/>
      <c r="EYE725" s="150"/>
      <c r="EYF725" s="150"/>
      <c r="EYG725" s="150"/>
      <c r="EYH725" s="150"/>
      <c r="EYI725" s="150"/>
      <c r="EYJ725" s="150"/>
      <c r="EYK725" s="150"/>
      <c r="EYL725" s="150"/>
      <c r="EYM725" s="150"/>
      <c r="EYN725" s="150"/>
      <c r="EYO725" s="150"/>
      <c r="EYP725" s="150"/>
      <c r="EYQ725" s="150"/>
      <c r="EYR725" s="150"/>
      <c r="EYS725" s="150"/>
      <c r="EYT725" s="150"/>
      <c r="EYU725" s="150"/>
      <c r="EYV725" s="150"/>
      <c r="EYW725" s="150"/>
      <c r="EYX725" s="150"/>
      <c r="EYY725" s="150"/>
      <c r="EYZ725" s="150"/>
      <c r="EZA725" s="150"/>
      <c r="EZB725" s="150"/>
      <c r="EZC725" s="150"/>
      <c r="EZD725" s="150"/>
      <c r="EZE725" s="150"/>
      <c r="EZF725" s="150"/>
      <c r="EZG725" s="150"/>
      <c r="EZH725" s="150"/>
      <c r="EZI725" s="150"/>
      <c r="EZJ725" s="150"/>
      <c r="EZK725" s="150"/>
      <c r="EZL725" s="150"/>
      <c r="EZM725" s="150"/>
      <c r="EZN725" s="150"/>
      <c r="EZO725" s="150"/>
      <c r="EZP725" s="150"/>
      <c r="EZQ725" s="150"/>
      <c r="EZR725" s="150"/>
      <c r="EZS725" s="150"/>
      <c r="EZT725" s="150"/>
      <c r="EZU725" s="150"/>
      <c r="EZV725" s="150"/>
      <c r="EZW725" s="150"/>
      <c r="EZX725" s="150"/>
      <c r="EZY725" s="150"/>
      <c r="EZZ725" s="150"/>
      <c r="FAA725" s="150"/>
      <c r="FAB725" s="150"/>
      <c r="FAC725" s="150"/>
      <c r="FAD725" s="150"/>
      <c r="FAE725" s="150"/>
      <c r="FAF725" s="150"/>
      <c r="FAG725" s="150"/>
      <c r="FAH725" s="150"/>
      <c r="FAI725" s="150"/>
      <c r="FAJ725" s="150"/>
      <c r="FAK725" s="150"/>
      <c r="FAL725" s="150"/>
      <c r="FAM725" s="150"/>
      <c r="FAN725" s="150"/>
      <c r="FAO725" s="150"/>
      <c r="FAP725" s="150"/>
      <c r="FAQ725" s="150"/>
      <c r="FAR725" s="150"/>
      <c r="FAS725" s="150"/>
      <c r="FAT725" s="150"/>
      <c r="FAU725" s="150"/>
      <c r="FAV725" s="150"/>
      <c r="FAW725" s="150"/>
      <c r="FAX725" s="150"/>
      <c r="FAY725" s="150"/>
      <c r="FAZ725" s="150"/>
      <c r="FBA725" s="150"/>
      <c r="FBB725" s="150"/>
      <c r="FBC725" s="150"/>
      <c r="FBD725" s="150"/>
      <c r="FBE725" s="150"/>
      <c r="FBF725" s="150"/>
      <c r="FBG725" s="150"/>
      <c r="FBH725" s="150"/>
      <c r="FBI725" s="150"/>
      <c r="FBJ725" s="150"/>
      <c r="FBK725" s="150"/>
      <c r="FBL725" s="150"/>
      <c r="FBM725" s="150"/>
      <c r="FBN725" s="150"/>
      <c r="FBO725" s="150"/>
      <c r="FBP725" s="150"/>
      <c r="FBQ725" s="150"/>
      <c r="FBR725" s="150"/>
      <c r="FBS725" s="150"/>
      <c r="FBT725" s="150"/>
      <c r="FBU725" s="150"/>
      <c r="FBV725" s="150"/>
      <c r="FBW725" s="150"/>
      <c r="FBX725" s="150"/>
      <c r="FBY725" s="150"/>
      <c r="FBZ725" s="150"/>
      <c r="FCA725" s="150"/>
      <c r="FCB725" s="150"/>
      <c r="FCC725" s="150"/>
      <c r="FCD725" s="150"/>
      <c r="FCE725" s="150"/>
      <c r="FCF725" s="150"/>
      <c r="FCG725" s="150"/>
      <c r="FCH725" s="150"/>
      <c r="FCI725" s="150"/>
      <c r="FCJ725" s="150"/>
      <c r="FCK725" s="150"/>
      <c r="FCL725" s="150"/>
      <c r="FCM725" s="150"/>
      <c r="FCN725" s="150"/>
      <c r="FCO725" s="150"/>
      <c r="FCP725" s="150"/>
      <c r="FCQ725" s="150"/>
      <c r="FCR725" s="150"/>
      <c r="FCS725" s="150"/>
      <c r="FCT725" s="150"/>
      <c r="FCU725" s="150"/>
      <c r="FCV725" s="150"/>
      <c r="FCW725" s="150"/>
      <c r="FCX725" s="150"/>
      <c r="FCY725" s="150"/>
      <c r="FCZ725" s="150"/>
      <c r="FDA725" s="150"/>
      <c r="FDB725" s="150"/>
      <c r="FDC725" s="150"/>
      <c r="FDD725" s="150"/>
      <c r="FDE725" s="150"/>
      <c r="FDF725" s="150"/>
      <c r="FDG725" s="150"/>
      <c r="FDH725" s="150"/>
      <c r="FDI725" s="150"/>
      <c r="FDJ725" s="150"/>
      <c r="FDK725" s="150"/>
      <c r="FDL725" s="150"/>
      <c r="FDM725" s="150"/>
      <c r="FDN725" s="150"/>
      <c r="FDO725" s="150"/>
      <c r="FDP725" s="150"/>
      <c r="FDQ725" s="150"/>
      <c r="FDR725" s="150"/>
      <c r="FDS725" s="150"/>
      <c r="FDT725" s="150"/>
      <c r="FDU725" s="150"/>
      <c r="FDV725" s="150"/>
      <c r="FDW725" s="150"/>
      <c r="FDX725" s="150"/>
      <c r="FDY725" s="150"/>
      <c r="FDZ725" s="150"/>
      <c r="FEA725" s="150"/>
      <c r="FEB725" s="150"/>
      <c r="FEC725" s="150"/>
      <c r="FED725" s="150"/>
      <c r="FEE725" s="150"/>
      <c r="FEF725" s="150"/>
      <c r="FEG725" s="150"/>
      <c r="FEH725" s="150"/>
      <c r="FEI725" s="150"/>
      <c r="FEJ725" s="150"/>
      <c r="FEK725" s="150"/>
      <c r="FEL725" s="150"/>
      <c r="FEM725" s="150"/>
      <c r="FEN725" s="150"/>
      <c r="FEO725" s="150"/>
      <c r="FEP725" s="150"/>
      <c r="FEQ725" s="150"/>
      <c r="FER725" s="150"/>
      <c r="FES725" s="150"/>
      <c r="FET725" s="150"/>
      <c r="FEU725" s="150"/>
      <c r="FEV725" s="150"/>
      <c r="FEW725" s="150"/>
      <c r="FEX725" s="150"/>
      <c r="FEY725" s="150"/>
      <c r="FEZ725" s="150"/>
      <c r="FFA725" s="150"/>
      <c r="FFB725" s="150"/>
      <c r="FFC725" s="150"/>
      <c r="FFD725" s="150"/>
      <c r="FFE725" s="150"/>
      <c r="FFF725" s="150"/>
      <c r="FFG725" s="150"/>
      <c r="FFH725" s="150"/>
      <c r="FFI725" s="150"/>
      <c r="FFJ725" s="150"/>
      <c r="FFK725" s="150"/>
      <c r="FFL725" s="150"/>
      <c r="FFM725" s="150"/>
      <c r="FFN725" s="150"/>
      <c r="FFO725" s="150"/>
      <c r="FFP725" s="150"/>
      <c r="FFQ725" s="150"/>
      <c r="FFR725" s="150"/>
      <c r="FFS725" s="150"/>
      <c r="FFT725" s="150"/>
      <c r="FFU725" s="150"/>
      <c r="FFV725" s="150"/>
      <c r="FFW725" s="150"/>
      <c r="FFX725" s="150"/>
      <c r="FFY725" s="150"/>
      <c r="FFZ725" s="150"/>
      <c r="FGA725" s="150"/>
      <c r="FGB725" s="150"/>
      <c r="FGC725" s="150"/>
      <c r="FGD725" s="150"/>
      <c r="FGE725" s="150"/>
      <c r="FGF725" s="150"/>
      <c r="FGG725" s="150"/>
      <c r="FGH725" s="150"/>
      <c r="FGI725" s="150"/>
      <c r="FGJ725" s="150"/>
      <c r="FGK725" s="150"/>
      <c r="FGL725" s="150"/>
      <c r="FGM725" s="150"/>
      <c r="FGN725" s="150"/>
      <c r="FGO725" s="150"/>
      <c r="FGP725" s="150"/>
      <c r="FGQ725" s="150"/>
      <c r="FGR725" s="150"/>
      <c r="FGS725" s="150"/>
      <c r="FGT725" s="150"/>
      <c r="FGU725" s="150"/>
      <c r="FGV725" s="150"/>
      <c r="FGW725" s="150"/>
      <c r="FGX725" s="150"/>
      <c r="FGY725" s="150"/>
      <c r="FGZ725" s="150"/>
      <c r="FHA725" s="150"/>
      <c r="FHB725" s="150"/>
      <c r="FHC725" s="150"/>
      <c r="FHD725" s="150"/>
      <c r="FHE725" s="150"/>
      <c r="FHF725" s="150"/>
      <c r="FHG725" s="150"/>
      <c r="FHH725" s="150"/>
      <c r="FHI725" s="150"/>
      <c r="FHJ725" s="150"/>
      <c r="FHK725" s="150"/>
      <c r="FHL725" s="150"/>
      <c r="FHM725" s="150"/>
      <c r="FHN725" s="150"/>
      <c r="FHO725" s="150"/>
      <c r="FHP725" s="150"/>
      <c r="FHQ725" s="150"/>
      <c r="FHR725" s="150"/>
      <c r="FHS725" s="150"/>
      <c r="FHT725" s="150"/>
      <c r="FHU725" s="150"/>
      <c r="FHV725" s="150"/>
      <c r="FHW725" s="150"/>
      <c r="FHX725" s="150"/>
      <c r="FHY725" s="150"/>
      <c r="FHZ725" s="150"/>
      <c r="FIA725" s="150"/>
      <c r="FIB725" s="150"/>
      <c r="FIC725" s="150"/>
      <c r="FID725" s="150"/>
      <c r="FIE725" s="150"/>
      <c r="FIF725" s="150"/>
      <c r="FIG725" s="150"/>
      <c r="FIH725" s="150"/>
      <c r="FII725" s="150"/>
      <c r="FIJ725" s="150"/>
      <c r="FIK725" s="150"/>
      <c r="FIL725" s="150"/>
      <c r="FIM725" s="150"/>
      <c r="FIN725" s="150"/>
      <c r="FIO725" s="150"/>
      <c r="FIP725" s="150"/>
      <c r="FIQ725" s="150"/>
      <c r="FIR725" s="150"/>
      <c r="FIS725" s="150"/>
      <c r="FIT725" s="150"/>
      <c r="FIU725" s="150"/>
      <c r="FIV725" s="150"/>
      <c r="FIW725" s="150"/>
      <c r="FIX725" s="150"/>
      <c r="FIY725" s="150"/>
      <c r="FIZ725" s="150"/>
      <c r="FJA725" s="150"/>
      <c r="FJB725" s="150"/>
      <c r="FJC725" s="150"/>
      <c r="FJD725" s="150"/>
      <c r="FJE725" s="150"/>
      <c r="FJF725" s="150"/>
      <c r="FJG725" s="150"/>
      <c r="FJH725" s="150"/>
      <c r="FJI725" s="150"/>
      <c r="FJJ725" s="150"/>
      <c r="FJK725" s="150"/>
      <c r="FJL725" s="150"/>
      <c r="FJM725" s="150"/>
      <c r="FJN725" s="150"/>
      <c r="FJO725" s="150"/>
      <c r="FJP725" s="150"/>
      <c r="FJQ725" s="150"/>
      <c r="FJR725" s="150"/>
      <c r="FJS725" s="150"/>
      <c r="FJT725" s="150"/>
      <c r="FJU725" s="150"/>
      <c r="FJV725" s="150"/>
      <c r="FJW725" s="150"/>
      <c r="FJX725" s="150"/>
      <c r="FJY725" s="150"/>
      <c r="FJZ725" s="150"/>
      <c r="FKA725" s="150"/>
      <c r="FKB725" s="150"/>
      <c r="FKC725" s="150"/>
      <c r="FKD725" s="150"/>
      <c r="FKE725" s="150"/>
      <c r="FKF725" s="150"/>
      <c r="FKG725" s="150"/>
      <c r="FKH725" s="150"/>
      <c r="FKI725" s="150"/>
      <c r="FKJ725" s="150"/>
      <c r="FKK725" s="150"/>
      <c r="FKL725" s="150"/>
      <c r="FKM725" s="150"/>
      <c r="FKN725" s="150"/>
      <c r="FKO725" s="150"/>
      <c r="FKP725" s="150"/>
      <c r="FKQ725" s="150"/>
      <c r="FKR725" s="150"/>
      <c r="FKS725" s="150"/>
      <c r="FKT725" s="150"/>
      <c r="FKU725" s="150"/>
      <c r="FKV725" s="150"/>
      <c r="FKW725" s="150"/>
      <c r="FKX725" s="150"/>
      <c r="FKY725" s="150"/>
      <c r="FKZ725" s="150"/>
      <c r="FLA725" s="150"/>
      <c r="FLB725" s="150"/>
      <c r="FLC725" s="150"/>
      <c r="FLD725" s="150"/>
      <c r="FLE725" s="150"/>
      <c r="FLF725" s="150"/>
      <c r="FLG725" s="150"/>
      <c r="FLH725" s="150"/>
      <c r="FLI725" s="150"/>
      <c r="FLJ725" s="150"/>
      <c r="FLK725" s="150"/>
      <c r="FLL725" s="150"/>
      <c r="FLM725" s="150"/>
      <c r="FLN725" s="150"/>
      <c r="FLO725" s="150"/>
      <c r="FLP725" s="150"/>
      <c r="FLQ725" s="150"/>
      <c r="FLR725" s="150"/>
      <c r="FLS725" s="150"/>
      <c r="FLT725" s="150"/>
      <c r="FLU725" s="150"/>
      <c r="FLV725" s="150"/>
      <c r="FLW725" s="150"/>
      <c r="FLX725" s="150"/>
      <c r="FLY725" s="150"/>
      <c r="FLZ725" s="150"/>
      <c r="FMA725" s="150"/>
      <c r="FMB725" s="150"/>
      <c r="FMC725" s="150"/>
      <c r="FMD725" s="150"/>
      <c r="FME725" s="150"/>
      <c r="FMF725" s="150"/>
      <c r="FMG725" s="150"/>
      <c r="FMH725" s="150"/>
      <c r="FMI725" s="150"/>
      <c r="FMJ725" s="150"/>
      <c r="FMK725" s="150"/>
      <c r="FML725" s="150"/>
      <c r="FMM725" s="150"/>
      <c r="FMN725" s="150"/>
      <c r="FMO725" s="150"/>
      <c r="FMP725" s="150"/>
      <c r="FMQ725" s="150"/>
      <c r="FMR725" s="150"/>
      <c r="FMS725" s="150"/>
      <c r="FMT725" s="150"/>
      <c r="FMU725" s="150"/>
      <c r="FMV725" s="150"/>
      <c r="FMW725" s="150"/>
      <c r="FMX725" s="150"/>
      <c r="FMY725" s="150"/>
      <c r="FMZ725" s="150"/>
      <c r="FNA725" s="150"/>
      <c r="FNB725" s="150"/>
      <c r="FNC725" s="150"/>
      <c r="FND725" s="150"/>
      <c r="FNE725" s="150"/>
      <c r="FNF725" s="150"/>
      <c r="FNG725" s="150"/>
      <c r="FNH725" s="150"/>
      <c r="FNI725" s="150"/>
      <c r="FNJ725" s="150"/>
      <c r="FNK725" s="150"/>
      <c r="FNL725" s="150"/>
      <c r="FNM725" s="150"/>
      <c r="FNN725" s="150"/>
      <c r="FNO725" s="150"/>
      <c r="FNP725" s="150"/>
      <c r="FNQ725" s="150"/>
      <c r="FNR725" s="150"/>
      <c r="FNS725" s="150"/>
      <c r="FNT725" s="150"/>
      <c r="FNU725" s="150"/>
      <c r="FNV725" s="150"/>
      <c r="FNW725" s="150"/>
      <c r="FNX725" s="150"/>
      <c r="FNY725" s="150"/>
      <c r="FNZ725" s="150"/>
      <c r="FOA725" s="150"/>
      <c r="FOB725" s="150"/>
      <c r="FOC725" s="150"/>
      <c r="FOD725" s="150"/>
      <c r="FOE725" s="150"/>
      <c r="FOF725" s="150"/>
      <c r="FOG725" s="150"/>
      <c r="FOH725" s="150"/>
      <c r="FOI725" s="150"/>
      <c r="FOJ725" s="150"/>
      <c r="FOK725" s="150"/>
      <c r="FOL725" s="150"/>
      <c r="FOM725" s="150"/>
      <c r="FON725" s="150"/>
      <c r="FOO725" s="150"/>
      <c r="FOP725" s="150"/>
      <c r="FOQ725" s="150"/>
      <c r="FOR725" s="150"/>
      <c r="FOS725" s="150"/>
      <c r="FOT725" s="150"/>
      <c r="FOU725" s="150"/>
      <c r="FOV725" s="150"/>
      <c r="FOW725" s="150"/>
      <c r="FOX725" s="150"/>
      <c r="FOY725" s="150"/>
      <c r="FOZ725" s="150"/>
      <c r="FPA725" s="150"/>
      <c r="FPB725" s="150"/>
      <c r="FPC725" s="150"/>
      <c r="FPD725" s="150"/>
      <c r="FPE725" s="150"/>
      <c r="FPF725" s="150"/>
      <c r="FPG725" s="150"/>
      <c r="FPH725" s="150"/>
      <c r="FPI725" s="150"/>
      <c r="FPJ725" s="150"/>
      <c r="FPK725" s="150"/>
      <c r="FPL725" s="150"/>
      <c r="FPM725" s="150"/>
      <c r="FPN725" s="150"/>
      <c r="FPO725" s="150"/>
      <c r="FPP725" s="150"/>
      <c r="FPQ725" s="150"/>
      <c r="FPR725" s="150"/>
      <c r="FPS725" s="150"/>
      <c r="FPT725" s="150"/>
      <c r="FPU725" s="150"/>
      <c r="FPV725" s="150"/>
      <c r="FPW725" s="150"/>
      <c r="FPX725" s="150"/>
      <c r="FPY725" s="150"/>
      <c r="FPZ725" s="150"/>
      <c r="FQA725" s="150"/>
      <c r="FQB725" s="150"/>
      <c r="FQC725" s="150"/>
      <c r="FQD725" s="150"/>
      <c r="FQE725" s="150"/>
      <c r="FQF725" s="150"/>
      <c r="FQG725" s="150"/>
      <c r="FQH725" s="150"/>
      <c r="FQI725" s="150"/>
      <c r="FQJ725" s="150"/>
      <c r="FQK725" s="150"/>
      <c r="FQL725" s="150"/>
      <c r="FQM725" s="150"/>
      <c r="FQN725" s="150"/>
      <c r="FQO725" s="150"/>
      <c r="FQP725" s="150"/>
      <c r="FQQ725" s="150"/>
      <c r="FQR725" s="150"/>
      <c r="FQS725" s="150"/>
      <c r="FQT725" s="150"/>
      <c r="FQU725" s="150"/>
      <c r="FQV725" s="150"/>
      <c r="FQW725" s="150"/>
      <c r="FQX725" s="150"/>
      <c r="FQY725" s="150"/>
      <c r="FQZ725" s="150"/>
      <c r="FRA725" s="150"/>
      <c r="FRB725" s="150"/>
      <c r="FRC725" s="150"/>
      <c r="FRD725" s="150"/>
      <c r="FRE725" s="150"/>
      <c r="FRF725" s="150"/>
      <c r="FRG725" s="150"/>
      <c r="FRH725" s="150"/>
      <c r="FRI725" s="150"/>
      <c r="FRJ725" s="150"/>
      <c r="FRK725" s="150"/>
      <c r="FRL725" s="150"/>
      <c r="FRM725" s="150"/>
      <c r="FRN725" s="150"/>
      <c r="FRO725" s="150"/>
      <c r="FRP725" s="150"/>
      <c r="FRQ725" s="150"/>
      <c r="FRR725" s="150"/>
      <c r="FRS725" s="150"/>
      <c r="FRT725" s="150"/>
      <c r="FRU725" s="150"/>
      <c r="FRV725" s="150"/>
      <c r="FRW725" s="150"/>
      <c r="FRX725" s="150"/>
      <c r="FRY725" s="150"/>
      <c r="FRZ725" s="150"/>
      <c r="FSA725" s="150"/>
      <c r="FSB725" s="150"/>
      <c r="FSC725" s="150"/>
      <c r="FSD725" s="150"/>
      <c r="FSE725" s="150"/>
      <c r="FSF725" s="150"/>
      <c r="FSG725" s="150"/>
      <c r="FSH725" s="150"/>
      <c r="FSI725" s="150"/>
      <c r="FSJ725" s="150"/>
      <c r="FSK725" s="150"/>
      <c r="FSL725" s="150"/>
      <c r="FSM725" s="150"/>
      <c r="FSN725" s="150"/>
      <c r="FSO725" s="150"/>
      <c r="FSP725" s="150"/>
      <c r="FSQ725" s="150"/>
      <c r="FSR725" s="150"/>
      <c r="FSS725" s="150"/>
      <c r="FST725" s="150"/>
      <c r="FSU725" s="150"/>
      <c r="FSV725" s="150"/>
      <c r="FSW725" s="150"/>
      <c r="FSX725" s="150"/>
      <c r="FSY725" s="150"/>
      <c r="FSZ725" s="150"/>
      <c r="FTA725" s="150"/>
      <c r="FTB725" s="150"/>
      <c r="FTC725" s="150"/>
      <c r="FTD725" s="150"/>
      <c r="FTE725" s="150"/>
      <c r="FTF725" s="150"/>
      <c r="FTG725" s="150"/>
      <c r="FTH725" s="150"/>
      <c r="FTI725" s="150"/>
      <c r="FTJ725" s="150"/>
      <c r="FTK725" s="150"/>
      <c r="FTL725" s="150"/>
      <c r="FTM725" s="150"/>
      <c r="FTN725" s="150"/>
      <c r="FTO725" s="150"/>
      <c r="FTP725" s="150"/>
      <c r="FTQ725" s="150"/>
      <c r="FTR725" s="150"/>
      <c r="FTS725" s="150"/>
      <c r="FTT725" s="150"/>
      <c r="FTU725" s="150"/>
      <c r="FTV725" s="150"/>
      <c r="FTW725" s="150"/>
      <c r="FTX725" s="150"/>
      <c r="FTY725" s="150"/>
      <c r="FTZ725" s="150"/>
      <c r="FUA725" s="150"/>
      <c r="FUB725" s="150"/>
      <c r="FUC725" s="150"/>
      <c r="FUD725" s="150"/>
      <c r="FUE725" s="150"/>
      <c r="FUF725" s="150"/>
      <c r="FUG725" s="150"/>
      <c r="FUH725" s="150"/>
      <c r="FUI725" s="150"/>
      <c r="FUJ725" s="150"/>
      <c r="FUK725" s="150"/>
      <c r="FUL725" s="150"/>
      <c r="FUM725" s="150"/>
      <c r="FUN725" s="150"/>
      <c r="FUO725" s="150"/>
      <c r="FUP725" s="150"/>
      <c r="FUQ725" s="150"/>
      <c r="FUR725" s="150"/>
      <c r="FUS725" s="150"/>
      <c r="FUT725" s="150"/>
      <c r="FUU725" s="150"/>
      <c r="FUV725" s="150"/>
      <c r="FUW725" s="150"/>
      <c r="FUX725" s="150"/>
      <c r="FUY725" s="150"/>
      <c r="FUZ725" s="150"/>
      <c r="FVA725" s="150"/>
      <c r="FVB725" s="150"/>
      <c r="FVC725" s="150"/>
      <c r="FVD725" s="150"/>
      <c r="FVE725" s="150"/>
      <c r="FVF725" s="150"/>
      <c r="FVG725" s="150"/>
      <c r="FVH725" s="150"/>
      <c r="FVI725" s="150"/>
      <c r="FVJ725" s="150"/>
      <c r="FVK725" s="150"/>
      <c r="FVL725" s="150"/>
      <c r="FVM725" s="150"/>
      <c r="FVN725" s="150"/>
      <c r="FVO725" s="150"/>
      <c r="FVP725" s="150"/>
      <c r="FVQ725" s="150"/>
      <c r="FVR725" s="150"/>
      <c r="FVS725" s="150"/>
      <c r="FVT725" s="150"/>
      <c r="FVU725" s="150"/>
      <c r="FVV725" s="150"/>
      <c r="FVW725" s="150"/>
      <c r="FVX725" s="150"/>
      <c r="FVY725" s="150"/>
      <c r="FVZ725" s="150"/>
      <c r="FWA725" s="150"/>
      <c r="FWB725" s="150"/>
      <c r="FWC725" s="150"/>
      <c r="FWD725" s="150"/>
      <c r="FWE725" s="150"/>
      <c r="FWF725" s="150"/>
      <c r="FWG725" s="150"/>
      <c r="FWH725" s="150"/>
      <c r="FWI725" s="150"/>
      <c r="FWJ725" s="150"/>
      <c r="FWK725" s="150"/>
      <c r="FWL725" s="150"/>
      <c r="FWM725" s="150"/>
      <c r="FWN725" s="150"/>
      <c r="FWO725" s="150"/>
      <c r="FWP725" s="150"/>
      <c r="FWQ725" s="150"/>
      <c r="FWR725" s="150"/>
      <c r="FWS725" s="150"/>
      <c r="FWT725" s="150"/>
      <c r="FWU725" s="150"/>
      <c r="FWV725" s="150"/>
      <c r="FWW725" s="150"/>
      <c r="FWX725" s="150"/>
      <c r="FWY725" s="150"/>
      <c r="FWZ725" s="150"/>
      <c r="FXA725" s="150"/>
      <c r="FXB725" s="150"/>
      <c r="FXC725" s="150"/>
      <c r="FXD725" s="150"/>
      <c r="FXE725" s="150"/>
      <c r="FXF725" s="150"/>
      <c r="FXG725" s="150"/>
      <c r="FXH725" s="150"/>
      <c r="FXI725" s="150"/>
      <c r="FXJ725" s="150"/>
      <c r="FXK725" s="150"/>
      <c r="FXL725" s="150"/>
      <c r="FXM725" s="150"/>
      <c r="FXN725" s="150"/>
      <c r="FXO725" s="150"/>
      <c r="FXP725" s="150"/>
      <c r="FXQ725" s="150"/>
      <c r="FXR725" s="150"/>
      <c r="FXS725" s="150"/>
      <c r="FXT725" s="150"/>
      <c r="FXU725" s="150"/>
      <c r="FXV725" s="150"/>
      <c r="FXW725" s="150"/>
      <c r="FXX725" s="150"/>
      <c r="FXY725" s="150"/>
      <c r="FXZ725" s="150"/>
      <c r="FYA725" s="150"/>
      <c r="FYB725" s="150"/>
      <c r="FYC725" s="150"/>
      <c r="FYD725" s="150"/>
      <c r="FYE725" s="150"/>
      <c r="FYF725" s="150"/>
      <c r="FYG725" s="150"/>
      <c r="FYH725" s="150"/>
      <c r="FYI725" s="150"/>
      <c r="FYJ725" s="150"/>
      <c r="FYK725" s="150"/>
      <c r="FYL725" s="150"/>
      <c r="FYM725" s="150"/>
      <c r="FYN725" s="150"/>
      <c r="FYO725" s="150"/>
      <c r="FYP725" s="150"/>
      <c r="FYQ725" s="150"/>
      <c r="FYR725" s="150"/>
      <c r="FYS725" s="150"/>
      <c r="FYT725" s="150"/>
      <c r="FYU725" s="150"/>
      <c r="FYV725" s="150"/>
      <c r="FYW725" s="150"/>
      <c r="FYX725" s="150"/>
      <c r="FYY725" s="150"/>
      <c r="FYZ725" s="150"/>
      <c r="FZA725" s="150"/>
      <c r="FZB725" s="150"/>
      <c r="FZC725" s="150"/>
      <c r="FZD725" s="150"/>
      <c r="FZE725" s="150"/>
      <c r="FZF725" s="150"/>
      <c r="FZG725" s="150"/>
      <c r="FZH725" s="150"/>
      <c r="FZI725" s="150"/>
      <c r="FZJ725" s="150"/>
      <c r="FZK725" s="150"/>
      <c r="FZL725" s="150"/>
      <c r="FZM725" s="150"/>
      <c r="FZN725" s="150"/>
      <c r="FZO725" s="150"/>
      <c r="FZP725" s="150"/>
      <c r="FZQ725" s="150"/>
      <c r="FZR725" s="150"/>
      <c r="FZS725" s="150"/>
      <c r="FZT725" s="150"/>
      <c r="FZU725" s="150"/>
      <c r="FZV725" s="150"/>
      <c r="FZW725" s="150"/>
      <c r="FZX725" s="150"/>
      <c r="FZY725" s="150"/>
      <c r="FZZ725" s="150"/>
      <c r="GAA725" s="150"/>
      <c r="GAB725" s="150"/>
      <c r="GAC725" s="150"/>
      <c r="GAD725" s="150"/>
      <c r="GAE725" s="150"/>
      <c r="GAF725" s="150"/>
      <c r="GAG725" s="150"/>
      <c r="GAH725" s="150"/>
      <c r="GAI725" s="150"/>
      <c r="GAJ725" s="150"/>
      <c r="GAK725" s="150"/>
      <c r="GAL725" s="150"/>
      <c r="GAM725" s="150"/>
      <c r="GAN725" s="150"/>
      <c r="GAO725" s="150"/>
      <c r="GAP725" s="150"/>
      <c r="GAQ725" s="150"/>
      <c r="GAR725" s="150"/>
      <c r="GAS725" s="150"/>
      <c r="GAT725" s="150"/>
      <c r="GAU725" s="150"/>
      <c r="GAV725" s="150"/>
      <c r="GAW725" s="150"/>
      <c r="GAX725" s="150"/>
      <c r="GAY725" s="150"/>
      <c r="GAZ725" s="150"/>
      <c r="GBA725" s="150"/>
      <c r="GBB725" s="150"/>
      <c r="GBC725" s="150"/>
      <c r="GBD725" s="150"/>
      <c r="GBE725" s="150"/>
      <c r="GBF725" s="150"/>
      <c r="GBG725" s="150"/>
      <c r="GBH725" s="150"/>
      <c r="GBI725" s="150"/>
      <c r="GBJ725" s="150"/>
      <c r="GBK725" s="150"/>
      <c r="GBL725" s="150"/>
      <c r="GBM725" s="150"/>
      <c r="GBN725" s="150"/>
      <c r="GBO725" s="150"/>
      <c r="GBP725" s="150"/>
      <c r="GBQ725" s="150"/>
      <c r="GBR725" s="150"/>
      <c r="GBS725" s="150"/>
      <c r="GBT725" s="150"/>
      <c r="GBU725" s="150"/>
      <c r="GBV725" s="150"/>
      <c r="GBW725" s="150"/>
      <c r="GBX725" s="150"/>
      <c r="GBY725" s="150"/>
      <c r="GBZ725" s="150"/>
      <c r="GCA725" s="150"/>
      <c r="GCB725" s="150"/>
      <c r="GCC725" s="150"/>
      <c r="GCD725" s="150"/>
      <c r="GCE725" s="150"/>
      <c r="GCF725" s="150"/>
      <c r="GCG725" s="150"/>
      <c r="GCH725" s="150"/>
      <c r="GCI725" s="150"/>
      <c r="GCJ725" s="150"/>
      <c r="GCK725" s="150"/>
      <c r="GCL725" s="150"/>
      <c r="GCM725" s="150"/>
      <c r="GCN725" s="150"/>
      <c r="GCO725" s="150"/>
      <c r="GCP725" s="150"/>
      <c r="GCQ725" s="150"/>
      <c r="GCR725" s="150"/>
      <c r="GCS725" s="150"/>
      <c r="GCT725" s="150"/>
      <c r="GCU725" s="150"/>
      <c r="GCV725" s="150"/>
      <c r="GCW725" s="150"/>
      <c r="GCX725" s="150"/>
      <c r="GCY725" s="150"/>
      <c r="GCZ725" s="150"/>
      <c r="GDA725" s="150"/>
      <c r="GDB725" s="150"/>
      <c r="GDC725" s="150"/>
      <c r="GDD725" s="150"/>
      <c r="GDE725" s="150"/>
      <c r="GDF725" s="150"/>
      <c r="GDG725" s="150"/>
      <c r="GDH725" s="150"/>
      <c r="GDI725" s="150"/>
      <c r="GDJ725" s="150"/>
      <c r="GDK725" s="150"/>
      <c r="GDL725" s="150"/>
      <c r="GDM725" s="150"/>
      <c r="GDN725" s="150"/>
      <c r="GDO725" s="150"/>
      <c r="GDP725" s="150"/>
      <c r="GDQ725" s="150"/>
      <c r="GDR725" s="150"/>
      <c r="GDS725" s="150"/>
      <c r="GDT725" s="150"/>
      <c r="GDU725" s="150"/>
      <c r="GDV725" s="150"/>
      <c r="GDW725" s="150"/>
      <c r="GDX725" s="150"/>
      <c r="GDY725" s="150"/>
      <c r="GDZ725" s="150"/>
      <c r="GEA725" s="150"/>
      <c r="GEB725" s="150"/>
      <c r="GEC725" s="150"/>
      <c r="GED725" s="150"/>
      <c r="GEE725" s="150"/>
      <c r="GEF725" s="150"/>
      <c r="GEG725" s="150"/>
      <c r="GEH725" s="150"/>
      <c r="GEI725" s="150"/>
      <c r="GEJ725" s="150"/>
      <c r="GEK725" s="150"/>
      <c r="GEL725" s="150"/>
      <c r="GEM725" s="150"/>
      <c r="GEN725" s="150"/>
      <c r="GEO725" s="150"/>
      <c r="GEP725" s="150"/>
      <c r="GEQ725" s="150"/>
      <c r="GER725" s="150"/>
      <c r="GES725" s="150"/>
      <c r="GET725" s="150"/>
      <c r="GEU725" s="150"/>
      <c r="GEV725" s="150"/>
      <c r="GEW725" s="150"/>
      <c r="GEX725" s="150"/>
      <c r="GEY725" s="150"/>
      <c r="GEZ725" s="150"/>
      <c r="GFA725" s="150"/>
      <c r="GFB725" s="150"/>
      <c r="GFC725" s="150"/>
      <c r="GFD725" s="150"/>
      <c r="GFE725" s="150"/>
      <c r="GFF725" s="150"/>
      <c r="GFG725" s="150"/>
      <c r="GFH725" s="150"/>
      <c r="GFI725" s="150"/>
      <c r="GFJ725" s="150"/>
      <c r="GFK725" s="150"/>
      <c r="GFL725" s="150"/>
      <c r="GFM725" s="150"/>
      <c r="GFN725" s="150"/>
      <c r="GFO725" s="150"/>
      <c r="GFP725" s="150"/>
      <c r="GFQ725" s="150"/>
      <c r="GFR725" s="150"/>
      <c r="GFS725" s="150"/>
      <c r="GFT725" s="150"/>
      <c r="GFU725" s="150"/>
      <c r="GFV725" s="150"/>
      <c r="GFW725" s="150"/>
      <c r="GFX725" s="150"/>
      <c r="GFY725" s="150"/>
      <c r="GFZ725" s="150"/>
      <c r="GGA725" s="150"/>
      <c r="GGB725" s="150"/>
      <c r="GGC725" s="150"/>
      <c r="GGD725" s="150"/>
      <c r="GGE725" s="150"/>
      <c r="GGF725" s="150"/>
      <c r="GGG725" s="150"/>
      <c r="GGH725" s="150"/>
      <c r="GGI725" s="150"/>
      <c r="GGJ725" s="150"/>
      <c r="GGK725" s="150"/>
      <c r="GGL725" s="150"/>
      <c r="GGM725" s="150"/>
      <c r="GGN725" s="150"/>
      <c r="GGO725" s="150"/>
      <c r="GGP725" s="150"/>
      <c r="GGQ725" s="150"/>
      <c r="GGR725" s="150"/>
      <c r="GGS725" s="150"/>
      <c r="GGT725" s="150"/>
      <c r="GGU725" s="150"/>
      <c r="GGV725" s="150"/>
      <c r="GGW725" s="150"/>
      <c r="GGX725" s="150"/>
      <c r="GGY725" s="150"/>
      <c r="GGZ725" s="150"/>
      <c r="GHA725" s="150"/>
      <c r="GHB725" s="150"/>
      <c r="GHC725" s="150"/>
      <c r="GHD725" s="150"/>
      <c r="GHE725" s="150"/>
      <c r="GHF725" s="150"/>
      <c r="GHG725" s="150"/>
      <c r="GHH725" s="150"/>
      <c r="GHI725" s="150"/>
      <c r="GHJ725" s="150"/>
      <c r="GHK725" s="150"/>
      <c r="GHL725" s="150"/>
      <c r="GHM725" s="150"/>
      <c r="GHN725" s="150"/>
      <c r="GHO725" s="150"/>
      <c r="GHP725" s="150"/>
      <c r="GHQ725" s="150"/>
      <c r="GHR725" s="150"/>
      <c r="GHS725" s="150"/>
      <c r="GHT725" s="150"/>
      <c r="GHU725" s="150"/>
      <c r="GHV725" s="150"/>
      <c r="GHW725" s="150"/>
      <c r="GHX725" s="150"/>
      <c r="GHY725" s="150"/>
      <c r="GHZ725" s="150"/>
      <c r="GIA725" s="150"/>
      <c r="GIB725" s="150"/>
      <c r="GIC725" s="150"/>
      <c r="GID725" s="150"/>
      <c r="GIE725" s="150"/>
      <c r="GIF725" s="150"/>
      <c r="GIG725" s="150"/>
      <c r="GIH725" s="150"/>
      <c r="GII725" s="150"/>
      <c r="GIJ725" s="150"/>
      <c r="GIK725" s="150"/>
      <c r="GIL725" s="150"/>
      <c r="GIM725" s="150"/>
      <c r="GIN725" s="150"/>
      <c r="GIO725" s="150"/>
      <c r="GIP725" s="150"/>
      <c r="GIQ725" s="150"/>
      <c r="GIR725" s="150"/>
      <c r="GIS725" s="150"/>
      <c r="GIT725" s="150"/>
      <c r="GIU725" s="150"/>
      <c r="GIV725" s="150"/>
      <c r="GIW725" s="150"/>
      <c r="GIX725" s="150"/>
      <c r="GIY725" s="150"/>
      <c r="GIZ725" s="150"/>
      <c r="GJA725" s="150"/>
      <c r="GJB725" s="150"/>
      <c r="GJC725" s="150"/>
      <c r="GJD725" s="150"/>
      <c r="GJE725" s="150"/>
      <c r="GJF725" s="150"/>
      <c r="GJG725" s="150"/>
      <c r="GJH725" s="150"/>
      <c r="GJI725" s="150"/>
      <c r="GJJ725" s="150"/>
      <c r="GJK725" s="150"/>
      <c r="GJL725" s="150"/>
      <c r="GJM725" s="150"/>
      <c r="GJN725" s="150"/>
      <c r="GJO725" s="150"/>
      <c r="GJP725" s="150"/>
      <c r="GJQ725" s="150"/>
      <c r="GJR725" s="150"/>
      <c r="GJS725" s="150"/>
      <c r="GJT725" s="150"/>
      <c r="GJU725" s="150"/>
      <c r="GJV725" s="150"/>
      <c r="GJW725" s="150"/>
      <c r="GJX725" s="150"/>
      <c r="GJY725" s="150"/>
      <c r="GJZ725" s="150"/>
      <c r="GKA725" s="150"/>
      <c r="GKB725" s="150"/>
      <c r="GKC725" s="150"/>
      <c r="GKD725" s="150"/>
      <c r="GKE725" s="150"/>
      <c r="GKF725" s="150"/>
      <c r="GKG725" s="150"/>
      <c r="GKH725" s="150"/>
      <c r="GKI725" s="150"/>
      <c r="GKJ725" s="150"/>
      <c r="GKK725" s="150"/>
      <c r="GKL725" s="150"/>
      <c r="GKM725" s="150"/>
      <c r="GKN725" s="150"/>
      <c r="GKO725" s="150"/>
      <c r="GKP725" s="150"/>
      <c r="GKQ725" s="150"/>
      <c r="GKR725" s="150"/>
      <c r="GKS725" s="150"/>
      <c r="GKT725" s="150"/>
      <c r="GKU725" s="150"/>
      <c r="GKV725" s="150"/>
      <c r="GKW725" s="150"/>
      <c r="GKX725" s="150"/>
      <c r="GKY725" s="150"/>
      <c r="GKZ725" s="150"/>
      <c r="GLA725" s="150"/>
      <c r="GLB725" s="150"/>
      <c r="GLC725" s="150"/>
      <c r="GLD725" s="150"/>
      <c r="GLE725" s="150"/>
      <c r="GLF725" s="150"/>
      <c r="GLG725" s="150"/>
      <c r="GLH725" s="150"/>
      <c r="GLI725" s="150"/>
      <c r="GLJ725" s="150"/>
      <c r="GLK725" s="150"/>
      <c r="GLL725" s="150"/>
      <c r="GLM725" s="150"/>
      <c r="GLN725" s="150"/>
      <c r="GLO725" s="150"/>
      <c r="GLP725" s="150"/>
      <c r="GLQ725" s="150"/>
      <c r="GLR725" s="150"/>
      <c r="GLS725" s="150"/>
      <c r="GLT725" s="150"/>
      <c r="GLU725" s="150"/>
      <c r="GLV725" s="150"/>
      <c r="GLW725" s="150"/>
      <c r="GLX725" s="150"/>
      <c r="GLY725" s="150"/>
      <c r="GLZ725" s="150"/>
      <c r="GMA725" s="150"/>
      <c r="GMB725" s="150"/>
      <c r="GMC725" s="150"/>
      <c r="GMD725" s="150"/>
      <c r="GME725" s="150"/>
      <c r="GMF725" s="150"/>
      <c r="GMG725" s="150"/>
      <c r="GMH725" s="150"/>
      <c r="GMI725" s="150"/>
      <c r="GMJ725" s="150"/>
      <c r="GMK725" s="150"/>
      <c r="GML725" s="150"/>
      <c r="GMM725" s="150"/>
      <c r="GMN725" s="150"/>
      <c r="GMO725" s="150"/>
      <c r="GMP725" s="150"/>
      <c r="GMQ725" s="150"/>
      <c r="GMR725" s="150"/>
      <c r="GMS725" s="150"/>
      <c r="GMT725" s="150"/>
      <c r="GMU725" s="150"/>
      <c r="GMV725" s="150"/>
      <c r="GMW725" s="150"/>
      <c r="GMX725" s="150"/>
      <c r="GMY725" s="150"/>
      <c r="GMZ725" s="150"/>
      <c r="GNA725" s="150"/>
      <c r="GNB725" s="150"/>
      <c r="GNC725" s="150"/>
      <c r="GND725" s="150"/>
      <c r="GNE725" s="150"/>
      <c r="GNF725" s="150"/>
      <c r="GNG725" s="150"/>
      <c r="GNH725" s="150"/>
      <c r="GNI725" s="150"/>
      <c r="GNJ725" s="150"/>
      <c r="GNK725" s="150"/>
      <c r="GNL725" s="150"/>
      <c r="GNM725" s="150"/>
      <c r="GNN725" s="150"/>
      <c r="GNO725" s="150"/>
      <c r="GNP725" s="150"/>
      <c r="GNQ725" s="150"/>
      <c r="GNR725" s="150"/>
      <c r="GNS725" s="150"/>
      <c r="GNT725" s="150"/>
      <c r="GNU725" s="150"/>
      <c r="GNV725" s="150"/>
      <c r="GNW725" s="150"/>
      <c r="GNX725" s="150"/>
      <c r="GNY725" s="150"/>
      <c r="GNZ725" s="150"/>
      <c r="GOA725" s="150"/>
      <c r="GOB725" s="150"/>
      <c r="GOC725" s="150"/>
      <c r="GOD725" s="150"/>
      <c r="GOE725" s="150"/>
      <c r="GOF725" s="150"/>
      <c r="GOG725" s="150"/>
      <c r="GOH725" s="150"/>
      <c r="GOI725" s="150"/>
      <c r="GOJ725" s="150"/>
      <c r="GOK725" s="150"/>
      <c r="GOL725" s="150"/>
      <c r="GOM725" s="150"/>
      <c r="GON725" s="150"/>
      <c r="GOO725" s="150"/>
      <c r="GOP725" s="150"/>
      <c r="GOQ725" s="150"/>
      <c r="GOR725" s="150"/>
      <c r="GOS725" s="150"/>
      <c r="GOT725" s="150"/>
      <c r="GOU725" s="150"/>
      <c r="GOV725" s="150"/>
      <c r="GOW725" s="150"/>
      <c r="GOX725" s="150"/>
      <c r="GOY725" s="150"/>
      <c r="GOZ725" s="150"/>
      <c r="GPA725" s="150"/>
      <c r="GPB725" s="150"/>
      <c r="GPC725" s="150"/>
      <c r="GPD725" s="150"/>
      <c r="GPE725" s="150"/>
      <c r="GPF725" s="150"/>
      <c r="GPG725" s="150"/>
      <c r="GPH725" s="150"/>
      <c r="GPI725" s="150"/>
      <c r="GPJ725" s="150"/>
      <c r="GPK725" s="150"/>
      <c r="GPL725" s="150"/>
      <c r="GPM725" s="150"/>
      <c r="GPN725" s="150"/>
      <c r="GPO725" s="150"/>
      <c r="GPP725" s="150"/>
      <c r="GPQ725" s="150"/>
      <c r="GPR725" s="150"/>
      <c r="GPS725" s="150"/>
      <c r="GPT725" s="150"/>
      <c r="GPU725" s="150"/>
      <c r="GPV725" s="150"/>
      <c r="GPW725" s="150"/>
      <c r="GPX725" s="150"/>
      <c r="GPY725" s="150"/>
      <c r="GPZ725" s="150"/>
      <c r="GQA725" s="150"/>
      <c r="GQB725" s="150"/>
      <c r="GQC725" s="150"/>
      <c r="GQD725" s="150"/>
      <c r="GQE725" s="150"/>
      <c r="GQF725" s="150"/>
      <c r="GQG725" s="150"/>
      <c r="GQH725" s="150"/>
      <c r="GQI725" s="150"/>
      <c r="GQJ725" s="150"/>
      <c r="GQK725" s="150"/>
      <c r="GQL725" s="150"/>
      <c r="GQM725" s="150"/>
      <c r="GQN725" s="150"/>
      <c r="GQO725" s="150"/>
      <c r="GQP725" s="150"/>
      <c r="GQQ725" s="150"/>
      <c r="GQR725" s="150"/>
      <c r="GQS725" s="150"/>
      <c r="GQT725" s="150"/>
      <c r="GQU725" s="150"/>
      <c r="GQV725" s="150"/>
      <c r="GQW725" s="150"/>
      <c r="GQX725" s="150"/>
      <c r="GQY725" s="150"/>
      <c r="GQZ725" s="150"/>
      <c r="GRA725" s="150"/>
      <c r="GRB725" s="150"/>
      <c r="GRC725" s="150"/>
      <c r="GRD725" s="150"/>
      <c r="GRE725" s="150"/>
      <c r="GRF725" s="150"/>
      <c r="GRG725" s="150"/>
      <c r="GRH725" s="150"/>
      <c r="GRI725" s="150"/>
      <c r="GRJ725" s="150"/>
      <c r="GRK725" s="150"/>
      <c r="GRL725" s="150"/>
      <c r="GRM725" s="150"/>
      <c r="GRN725" s="150"/>
      <c r="GRO725" s="150"/>
      <c r="GRP725" s="150"/>
      <c r="GRQ725" s="150"/>
      <c r="GRR725" s="150"/>
      <c r="GRS725" s="150"/>
      <c r="GRT725" s="150"/>
      <c r="GRU725" s="150"/>
      <c r="GRV725" s="150"/>
      <c r="GRW725" s="150"/>
      <c r="GRX725" s="150"/>
      <c r="GRY725" s="150"/>
      <c r="GRZ725" s="150"/>
      <c r="GSA725" s="150"/>
      <c r="GSB725" s="150"/>
      <c r="GSC725" s="150"/>
      <c r="GSD725" s="150"/>
      <c r="GSE725" s="150"/>
      <c r="GSF725" s="150"/>
      <c r="GSG725" s="150"/>
      <c r="GSH725" s="150"/>
      <c r="GSI725" s="150"/>
      <c r="GSJ725" s="150"/>
      <c r="GSK725" s="150"/>
      <c r="GSL725" s="150"/>
      <c r="GSM725" s="150"/>
      <c r="GSN725" s="150"/>
      <c r="GSO725" s="150"/>
      <c r="GSP725" s="150"/>
      <c r="GSQ725" s="150"/>
      <c r="GSR725" s="150"/>
      <c r="GSS725" s="150"/>
      <c r="GST725" s="150"/>
      <c r="GSU725" s="150"/>
      <c r="GSV725" s="150"/>
      <c r="GSW725" s="150"/>
      <c r="GSX725" s="150"/>
      <c r="GSY725" s="150"/>
      <c r="GSZ725" s="150"/>
      <c r="GTA725" s="150"/>
      <c r="GTB725" s="150"/>
      <c r="GTC725" s="150"/>
      <c r="GTD725" s="150"/>
      <c r="GTE725" s="150"/>
      <c r="GTF725" s="150"/>
      <c r="GTG725" s="150"/>
      <c r="GTH725" s="150"/>
      <c r="GTI725" s="150"/>
      <c r="GTJ725" s="150"/>
      <c r="GTK725" s="150"/>
      <c r="GTL725" s="150"/>
      <c r="GTM725" s="150"/>
      <c r="GTN725" s="150"/>
      <c r="GTO725" s="150"/>
      <c r="GTP725" s="150"/>
      <c r="GTQ725" s="150"/>
      <c r="GTR725" s="150"/>
      <c r="GTS725" s="150"/>
      <c r="GTT725" s="150"/>
      <c r="GTU725" s="150"/>
      <c r="GTV725" s="150"/>
      <c r="GTW725" s="150"/>
      <c r="GTX725" s="150"/>
      <c r="GTY725" s="150"/>
      <c r="GTZ725" s="150"/>
      <c r="GUA725" s="150"/>
      <c r="GUB725" s="150"/>
      <c r="GUC725" s="150"/>
      <c r="GUD725" s="150"/>
      <c r="GUE725" s="150"/>
      <c r="GUF725" s="150"/>
      <c r="GUG725" s="150"/>
      <c r="GUH725" s="150"/>
      <c r="GUI725" s="150"/>
      <c r="GUJ725" s="150"/>
      <c r="GUK725" s="150"/>
      <c r="GUL725" s="150"/>
      <c r="GUM725" s="150"/>
      <c r="GUN725" s="150"/>
      <c r="GUO725" s="150"/>
      <c r="GUP725" s="150"/>
      <c r="GUQ725" s="150"/>
      <c r="GUR725" s="150"/>
      <c r="GUS725" s="150"/>
      <c r="GUT725" s="150"/>
      <c r="GUU725" s="150"/>
      <c r="GUV725" s="150"/>
      <c r="GUW725" s="150"/>
      <c r="GUX725" s="150"/>
      <c r="GUY725" s="150"/>
      <c r="GUZ725" s="150"/>
      <c r="GVA725" s="150"/>
      <c r="GVB725" s="150"/>
      <c r="GVC725" s="150"/>
      <c r="GVD725" s="150"/>
      <c r="GVE725" s="150"/>
      <c r="GVF725" s="150"/>
      <c r="GVG725" s="150"/>
      <c r="GVH725" s="150"/>
      <c r="GVI725" s="150"/>
      <c r="GVJ725" s="150"/>
      <c r="GVK725" s="150"/>
      <c r="GVL725" s="150"/>
      <c r="GVM725" s="150"/>
      <c r="GVN725" s="150"/>
      <c r="GVO725" s="150"/>
      <c r="GVP725" s="150"/>
      <c r="GVQ725" s="150"/>
      <c r="GVR725" s="150"/>
      <c r="GVS725" s="150"/>
      <c r="GVT725" s="150"/>
      <c r="GVU725" s="150"/>
      <c r="GVV725" s="150"/>
      <c r="GVW725" s="150"/>
      <c r="GVX725" s="150"/>
      <c r="GVY725" s="150"/>
      <c r="GVZ725" s="150"/>
      <c r="GWA725" s="150"/>
      <c r="GWB725" s="150"/>
      <c r="GWC725" s="150"/>
      <c r="GWD725" s="150"/>
      <c r="GWE725" s="150"/>
      <c r="GWF725" s="150"/>
      <c r="GWG725" s="150"/>
      <c r="GWH725" s="150"/>
      <c r="GWI725" s="150"/>
      <c r="GWJ725" s="150"/>
      <c r="GWK725" s="150"/>
      <c r="GWL725" s="150"/>
      <c r="GWM725" s="150"/>
      <c r="GWN725" s="150"/>
      <c r="GWO725" s="150"/>
      <c r="GWP725" s="150"/>
      <c r="GWQ725" s="150"/>
      <c r="GWR725" s="150"/>
      <c r="GWS725" s="150"/>
      <c r="GWT725" s="150"/>
      <c r="GWU725" s="150"/>
      <c r="GWV725" s="150"/>
      <c r="GWW725" s="150"/>
      <c r="GWX725" s="150"/>
      <c r="GWY725" s="150"/>
      <c r="GWZ725" s="150"/>
      <c r="GXA725" s="150"/>
      <c r="GXB725" s="150"/>
      <c r="GXC725" s="150"/>
      <c r="GXD725" s="150"/>
      <c r="GXE725" s="150"/>
      <c r="GXF725" s="150"/>
      <c r="GXG725" s="150"/>
      <c r="GXH725" s="150"/>
      <c r="GXI725" s="150"/>
      <c r="GXJ725" s="150"/>
      <c r="GXK725" s="150"/>
      <c r="GXL725" s="150"/>
      <c r="GXM725" s="150"/>
      <c r="GXN725" s="150"/>
      <c r="GXO725" s="150"/>
      <c r="GXP725" s="150"/>
      <c r="GXQ725" s="150"/>
      <c r="GXR725" s="150"/>
      <c r="GXS725" s="150"/>
      <c r="GXT725" s="150"/>
      <c r="GXU725" s="150"/>
      <c r="GXV725" s="150"/>
      <c r="GXW725" s="150"/>
      <c r="GXX725" s="150"/>
      <c r="GXY725" s="150"/>
      <c r="GXZ725" s="150"/>
      <c r="GYA725" s="150"/>
      <c r="GYB725" s="150"/>
      <c r="GYC725" s="150"/>
      <c r="GYD725" s="150"/>
      <c r="GYE725" s="150"/>
      <c r="GYF725" s="150"/>
      <c r="GYG725" s="150"/>
      <c r="GYH725" s="150"/>
      <c r="GYI725" s="150"/>
      <c r="GYJ725" s="150"/>
      <c r="GYK725" s="150"/>
      <c r="GYL725" s="150"/>
      <c r="GYM725" s="150"/>
      <c r="GYN725" s="150"/>
      <c r="GYO725" s="150"/>
      <c r="GYP725" s="150"/>
      <c r="GYQ725" s="150"/>
      <c r="GYR725" s="150"/>
      <c r="GYS725" s="150"/>
      <c r="GYT725" s="150"/>
      <c r="GYU725" s="150"/>
      <c r="GYV725" s="150"/>
      <c r="GYW725" s="150"/>
      <c r="GYX725" s="150"/>
      <c r="GYY725" s="150"/>
      <c r="GYZ725" s="150"/>
      <c r="GZA725" s="150"/>
      <c r="GZB725" s="150"/>
      <c r="GZC725" s="150"/>
      <c r="GZD725" s="150"/>
      <c r="GZE725" s="150"/>
      <c r="GZF725" s="150"/>
      <c r="GZG725" s="150"/>
      <c r="GZH725" s="150"/>
      <c r="GZI725" s="150"/>
      <c r="GZJ725" s="150"/>
      <c r="GZK725" s="150"/>
      <c r="GZL725" s="150"/>
      <c r="GZM725" s="150"/>
      <c r="GZN725" s="150"/>
      <c r="GZO725" s="150"/>
      <c r="GZP725" s="150"/>
      <c r="GZQ725" s="150"/>
      <c r="GZR725" s="150"/>
      <c r="GZS725" s="150"/>
      <c r="GZT725" s="150"/>
      <c r="GZU725" s="150"/>
      <c r="GZV725" s="150"/>
      <c r="GZW725" s="150"/>
      <c r="GZX725" s="150"/>
      <c r="GZY725" s="150"/>
      <c r="GZZ725" s="150"/>
      <c r="HAA725" s="150"/>
      <c r="HAB725" s="150"/>
      <c r="HAC725" s="150"/>
      <c r="HAD725" s="150"/>
      <c r="HAE725" s="150"/>
      <c r="HAF725" s="150"/>
      <c r="HAG725" s="150"/>
      <c r="HAH725" s="150"/>
      <c r="HAI725" s="150"/>
      <c r="HAJ725" s="150"/>
      <c r="HAK725" s="150"/>
      <c r="HAL725" s="150"/>
      <c r="HAM725" s="150"/>
      <c r="HAN725" s="150"/>
      <c r="HAO725" s="150"/>
      <c r="HAP725" s="150"/>
      <c r="HAQ725" s="150"/>
      <c r="HAR725" s="150"/>
      <c r="HAS725" s="150"/>
      <c r="HAT725" s="150"/>
      <c r="HAU725" s="150"/>
      <c r="HAV725" s="150"/>
      <c r="HAW725" s="150"/>
      <c r="HAX725" s="150"/>
      <c r="HAY725" s="150"/>
      <c r="HAZ725" s="150"/>
      <c r="HBA725" s="150"/>
      <c r="HBB725" s="150"/>
      <c r="HBC725" s="150"/>
      <c r="HBD725" s="150"/>
      <c r="HBE725" s="150"/>
      <c r="HBF725" s="150"/>
      <c r="HBG725" s="150"/>
      <c r="HBH725" s="150"/>
      <c r="HBI725" s="150"/>
      <c r="HBJ725" s="150"/>
      <c r="HBK725" s="150"/>
      <c r="HBL725" s="150"/>
      <c r="HBM725" s="150"/>
      <c r="HBN725" s="150"/>
      <c r="HBO725" s="150"/>
      <c r="HBP725" s="150"/>
      <c r="HBQ725" s="150"/>
      <c r="HBR725" s="150"/>
      <c r="HBS725" s="150"/>
      <c r="HBT725" s="150"/>
      <c r="HBU725" s="150"/>
      <c r="HBV725" s="150"/>
      <c r="HBW725" s="150"/>
      <c r="HBX725" s="150"/>
      <c r="HBY725" s="150"/>
      <c r="HBZ725" s="150"/>
      <c r="HCA725" s="150"/>
      <c r="HCB725" s="150"/>
      <c r="HCC725" s="150"/>
      <c r="HCD725" s="150"/>
      <c r="HCE725" s="150"/>
      <c r="HCF725" s="150"/>
      <c r="HCG725" s="150"/>
      <c r="HCH725" s="150"/>
      <c r="HCI725" s="150"/>
      <c r="HCJ725" s="150"/>
      <c r="HCK725" s="150"/>
      <c r="HCL725" s="150"/>
      <c r="HCM725" s="150"/>
      <c r="HCN725" s="150"/>
      <c r="HCO725" s="150"/>
      <c r="HCP725" s="150"/>
      <c r="HCQ725" s="150"/>
      <c r="HCR725" s="150"/>
      <c r="HCS725" s="150"/>
      <c r="HCT725" s="150"/>
      <c r="HCU725" s="150"/>
      <c r="HCV725" s="150"/>
      <c r="HCW725" s="150"/>
      <c r="HCX725" s="150"/>
      <c r="HCY725" s="150"/>
      <c r="HCZ725" s="150"/>
      <c r="HDA725" s="150"/>
      <c r="HDB725" s="150"/>
      <c r="HDC725" s="150"/>
      <c r="HDD725" s="150"/>
      <c r="HDE725" s="150"/>
      <c r="HDF725" s="150"/>
      <c r="HDG725" s="150"/>
      <c r="HDH725" s="150"/>
      <c r="HDI725" s="150"/>
      <c r="HDJ725" s="150"/>
      <c r="HDK725" s="150"/>
      <c r="HDL725" s="150"/>
      <c r="HDM725" s="150"/>
      <c r="HDN725" s="150"/>
      <c r="HDO725" s="150"/>
      <c r="HDP725" s="150"/>
      <c r="HDQ725" s="150"/>
      <c r="HDR725" s="150"/>
      <c r="HDS725" s="150"/>
      <c r="HDT725" s="150"/>
      <c r="HDU725" s="150"/>
      <c r="HDV725" s="150"/>
      <c r="HDW725" s="150"/>
      <c r="HDX725" s="150"/>
      <c r="HDY725" s="150"/>
      <c r="HDZ725" s="150"/>
      <c r="HEA725" s="150"/>
      <c r="HEB725" s="150"/>
      <c r="HEC725" s="150"/>
      <c r="HED725" s="150"/>
      <c r="HEE725" s="150"/>
      <c r="HEF725" s="150"/>
      <c r="HEG725" s="150"/>
      <c r="HEH725" s="150"/>
      <c r="HEI725" s="150"/>
      <c r="HEJ725" s="150"/>
      <c r="HEK725" s="150"/>
      <c r="HEL725" s="150"/>
      <c r="HEM725" s="150"/>
      <c r="HEN725" s="150"/>
      <c r="HEO725" s="150"/>
      <c r="HEP725" s="150"/>
      <c r="HEQ725" s="150"/>
      <c r="HER725" s="150"/>
      <c r="HES725" s="150"/>
      <c r="HET725" s="150"/>
      <c r="HEU725" s="150"/>
      <c r="HEV725" s="150"/>
      <c r="HEW725" s="150"/>
      <c r="HEX725" s="150"/>
      <c r="HEY725" s="150"/>
      <c r="HEZ725" s="150"/>
      <c r="HFA725" s="150"/>
      <c r="HFB725" s="150"/>
      <c r="HFC725" s="150"/>
      <c r="HFD725" s="150"/>
      <c r="HFE725" s="150"/>
      <c r="HFF725" s="150"/>
      <c r="HFG725" s="150"/>
      <c r="HFH725" s="150"/>
      <c r="HFI725" s="150"/>
      <c r="HFJ725" s="150"/>
      <c r="HFK725" s="150"/>
      <c r="HFL725" s="150"/>
      <c r="HFM725" s="150"/>
      <c r="HFN725" s="150"/>
      <c r="HFO725" s="150"/>
      <c r="HFP725" s="150"/>
      <c r="HFQ725" s="150"/>
      <c r="HFR725" s="150"/>
      <c r="HFS725" s="150"/>
      <c r="HFT725" s="150"/>
      <c r="HFU725" s="150"/>
      <c r="HFV725" s="150"/>
      <c r="HFW725" s="150"/>
      <c r="HFX725" s="150"/>
      <c r="HFY725" s="150"/>
      <c r="HFZ725" s="150"/>
      <c r="HGA725" s="150"/>
      <c r="HGB725" s="150"/>
      <c r="HGC725" s="150"/>
      <c r="HGD725" s="150"/>
      <c r="HGE725" s="150"/>
      <c r="HGF725" s="150"/>
      <c r="HGG725" s="150"/>
      <c r="HGH725" s="150"/>
      <c r="HGI725" s="150"/>
      <c r="HGJ725" s="150"/>
      <c r="HGK725" s="150"/>
      <c r="HGL725" s="150"/>
      <c r="HGM725" s="150"/>
      <c r="HGN725" s="150"/>
      <c r="HGO725" s="150"/>
      <c r="HGP725" s="150"/>
      <c r="HGQ725" s="150"/>
      <c r="HGR725" s="150"/>
      <c r="HGS725" s="150"/>
      <c r="HGT725" s="150"/>
      <c r="HGU725" s="150"/>
      <c r="HGV725" s="150"/>
      <c r="HGW725" s="150"/>
      <c r="HGX725" s="150"/>
      <c r="HGY725" s="150"/>
      <c r="HGZ725" s="150"/>
      <c r="HHA725" s="150"/>
      <c r="HHB725" s="150"/>
      <c r="HHC725" s="150"/>
      <c r="HHD725" s="150"/>
      <c r="HHE725" s="150"/>
      <c r="HHF725" s="150"/>
      <c r="HHG725" s="150"/>
      <c r="HHH725" s="150"/>
      <c r="HHI725" s="150"/>
      <c r="HHJ725" s="150"/>
      <c r="HHK725" s="150"/>
      <c r="HHL725" s="150"/>
      <c r="HHM725" s="150"/>
      <c r="HHN725" s="150"/>
      <c r="HHO725" s="150"/>
      <c r="HHP725" s="150"/>
      <c r="HHQ725" s="150"/>
      <c r="HHR725" s="150"/>
      <c r="HHS725" s="150"/>
      <c r="HHT725" s="150"/>
      <c r="HHU725" s="150"/>
      <c r="HHV725" s="150"/>
      <c r="HHW725" s="150"/>
      <c r="HHX725" s="150"/>
      <c r="HHY725" s="150"/>
      <c r="HHZ725" s="150"/>
      <c r="HIA725" s="150"/>
      <c r="HIB725" s="150"/>
      <c r="HIC725" s="150"/>
      <c r="HID725" s="150"/>
      <c r="HIE725" s="150"/>
      <c r="HIF725" s="150"/>
      <c r="HIG725" s="150"/>
      <c r="HIH725" s="150"/>
      <c r="HII725" s="150"/>
      <c r="HIJ725" s="150"/>
      <c r="HIK725" s="150"/>
      <c r="HIL725" s="150"/>
      <c r="HIM725" s="150"/>
      <c r="HIN725" s="150"/>
      <c r="HIO725" s="150"/>
      <c r="HIP725" s="150"/>
      <c r="HIQ725" s="150"/>
      <c r="HIR725" s="150"/>
      <c r="HIS725" s="150"/>
      <c r="HIT725" s="150"/>
      <c r="HIU725" s="150"/>
      <c r="HIV725" s="150"/>
      <c r="HIW725" s="150"/>
      <c r="HIX725" s="150"/>
      <c r="HIY725" s="150"/>
      <c r="HIZ725" s="150"/>
      <c r="HJA725" s="150"/>
      <c r="HJB725" s="150"/>
      <c r="HJC725" s="150"/>
      <c r="HJD725" s="150"/>
      <c r="HJE725" s="150"/>
      <c r="HJF725" s="150"/>
      <c r="HJG725" s="150"/>
      <c r="HJH725" s="150"/>
      <c r="HJI725" s="150"/>
      <c r="HJJ725" s="150"/>
      <c r="HJK725" s="150"/>
      <c r="HJL725" s="150"/>
      <c r="HJM725" s="150"/>
      <c r="HJN725" s="150"/>
      <c r="HJO725" s="150"/>
      <c r="HJP725" s="150"/>
      <c r="HJQ725" s="150"/>
      <c r="HJR725" s="150"/>
      <c r="HJS725" s="150"/>
      <c r="HJT725" s="150"/>
      <c r="HJU725" s="150"/>
      <c r="HJV725" s="150"/>
      <c r="HJW725" s="150"/>
      <c r="HJX725" s="150"/>
      <c r="HJY725" s="150"/>
      <c r="HJZ725" s="150"/>
      <c r="HKA725" s="150"/>
      <c r="HKB725" s="150"/>
      <c r="HKC725" s="150"/>
      <c r="HKD725" s="150"/>
      <c r="HKE725" s="150"/>
      <c r="HKF725" s="150"/>
      <c r="HKG725" s="150"/>
      <c r="HKH725" s="150"/>
      <c r="HKI725" s="150"/>
      <c r="HKJ725" s="150"/>
      <c r="HKK725" s="150"/>
      <c r="HKL725" s="150"/>
      <c r="HKM725" s="150"/>
      <c r="HKN725" s="150"/>
      <c r="HKO725" s="150"/>
      <c r="HKP725" s="150"/>
      <c r="HKQ725" s="150"/>
      <c r="HKR725" s="150"/>
      <c r="HKS725" s="150"/>
      <c r="HKT725" s="150"/>
      <c r="HKU725" s="150"/>
      <c r="HKV725" s="150"/>
      <c r="HKW725" s="150"/>
      <c r="HKX725" s="150"/>
      <c r="HKY725" s="150"/>
      <c r="HKZ725" s="150"/>
      <c r="HLA725" s="150"/>
      <c r="HLB725" s="150"/>
      <c r="HLC725" s="150"/>
      <c r="HLD725" s="150"/>
      <c r="HLE725" s="150"/>
      <c r="HLF725" s="150"/>
      <c r="HLG725" s="150"/>
      <c r="HLH725" s="150"/>
      <c r="HLI725" s="150"/>
      <c r="HLJ725" s="150"/>
      <c r="HLK725" s="150"/>
      <c r="HLL725" s="150"/>
      <c r="HLM725" s="150"/>
      <c r="HLN725" s="150"/>
      <c r="HLO725" s="150"/>
      <c r="HLP725" s="150"/>
      <c r="HLQ725" s="150"/>
      <c r="HLR725" s="150"/>
      <c r="HLS725" s="150"/>
      <c r="HLT725" s="150"/>
      <c r="HLU725" s="150"/>
      <c r="HLV725" s="150"/>
      <c r="HLW725" s="150"/>
      <c r="HLX725" s="150"/>
      <c r="HLY725" s="150"/>
      <c r="HLZ725" s="150"/>
      <c r="HMA725" s="150"/>
      <c r="HMB725" s="150"/>
      <c r="HMC725" s="150"/>
      <c r="HMD725" s="150"/>
      <c r="HME725" s="150"/>
      <c r="HMF725" s="150"/>
      <c r="HMG725" s="150"/>
      <c r="HMH725" s="150"/>
      <c r="HMI725" s="150"/>
      <c r="HMJ725" s="150"/>
      <c r="HMK725" s="150"/>
      <c r="HML725" s="150"/>
      <c r="HMM725" s="150"/>
      <c r="HMN725" s="150"/>
      <c r="HMO725" s="150"/>
      <c r="HMP725" s="150"/>
      <c r="HMQ725" s="150"/>
      <c r="HMR725" s="150"/>
      <c r="HMS725" s="150"/>
      <c r="HMT725" s="150"/>
      <c r="HMU725" s="150"/>
      <c r="HMV725" s="150"/>
      <c r="HMW725" s="150"/>
      <c r="HMX725" s="150"/>
      <c r="HMY725" s="150"/>
      <c r="HMZ725" s="150"/>
      <c r="HNA725" s="150"/>
      <c r="HNB725" s="150"/>
      <c r="HNC725" s="150"/>
      <c r="HND725" s="150"/>
      <c r="HNE725" s="150"/>
      <c r="HNF725" s="150"/>
      <c r="HNG725" s="150"/>
      <c r="HNH725" s="150"/>
      <c r="HNI725" s="150"/>
      <c r="HNJ725" s="150"/>
      <c r="HNK725" s="150"/>
      <c r="HNL725" s="150"/>
      <c r="HNM725" s="150"/>
      <c r="HNN725" s="150"/>
      <c r="HNO725" s="150"/>
      <c r="HNP725" s="150"/>
      <c r="HNQ725" s="150"/>
      <c r="HNR725" s="150"/>
      <c r="HNS725" s="150"/>
      <c r="HNT725" s="150"/>
      <c r="HNU725" s="150"/>
      <c r="HNV725" s="150"/>
      <c r="HNW725" s="150"/>
      <c r="HNX725" s="150"/>
      <c r="HNY725" s="150"/>
      <c r="HNZ725" s="150"/>
      <c r="HOA725" s="150"/>
      <c r="HOB725" s="150"/>
      <c r="HOC725" s="150"/>
      <c r="HOD725" s="150"/>
      <c r="HOE725" s="150"/>
      <c r="HOF725" s="150"/>
      <c r="HOG725" s="150"/>
      <c r="HOH725" s="150"/>
      <c r="HOI725" s="150"/>
      <c r="HOJ725" s="150"/>
      <c r="HOK725" s="150"/>
      <c r="HOL725" s="150"/>
      <c r="HOM725" s="150"/>
      <c r="HON725" s="150"/>
      <c r="HOO725" s="150"/>
      <c r="HOP725" s="150"/>
      <c r="HOQ725" s="150"/>
      <c r="HOR725" s="150"/>
      <c r="HOS725" s="150"/>
      <c r="HOT725" s="150"/>
      <c r="HOU725" s="150"/>
      <c r="HOV725" s="150"/>
      <c r="HOW725" s="150"/>
      <c r="HOX725" s="150"/>
      <c r="HOY725" s="150"/>
      <c r="HOZ725" s="150"/>
      <c r="HPA725" s="150"/>
      <c r="HPB725" s="150"/>
      <c r="HPC725" s="150"/>
      <c r="HPD725" s="150"/>
      <c r="HPE725" s="150"/>
      <c r="HPF725" s="150"/>
      <c r="HPG725" s="150"/>
      <c r="HPH725" s="150"/>
      <c r="HPI725" s="150"/>
      <c r="HPJ725" s="150"/>
      <c r="HPK725" s="150"/>
      <c r="HPL725" s="150"/>
      <c r="HPM725" s="150"/>
      <c r="HPN725" s="150"/>
      <c r="HPO725" s="150"/>
      <c r="HPP725" s="150"/>
      <c r="HPQ725" s="150"/>
      <c r="HPR725" s="150"/>
      <c r="HPS725" s="150"/>
      <c r="HPT725" s="150"/>
      <c r="HPU725" s="150"/>
      <c r="HPV725" s="150"/>
      <c r="HPW725" s="150"/>
      <c r="HPX725" s="150"/>
      <c r="HPY725" s="150"/>
      <c r="HPZ725" s="150"/>
      <c r="HQA725" s="150"/>
      <c r="HQB725" s="150"/>
      <c r="HQC725" s="150"/>
      <c r="HQD725" s="150"/>
      <c r="HQE725" s="150"/>
      <c r="HQF725" s="150"/>
      <c r="HQG725" s="150"/>
      <c r="HQH725" s="150"/>
      <c r="HQI725" s="150"/>
      <c r="HQJ725" s="150"/>
      <c r="HQK725" s="150"/>
      <c r="HQL725" s="150"/>
      <c r="HQM725" s="150"/>
      <c r="HQN725" s="150"/>
      <c r="HQO725" s="150"/>
      <c r="HQP725" s="150"/>
      <c r="HQQ725" s="150"/>
      <c r="HQR725" s="150"/>
      <c r="HQS725" s="150"/>
      <c r="HQT725" s="150"/>
      <c r="HQU725" s="150"/>
      <c r="HQV725" s="150"/>
      <c r="HQW725" s="150"/>
      <c r="HQX725" s="150"/>
      <c r="HQY725" s="150"/>
      <c r="HQZ725" s="150"/>
      <c r="HRA725" s="150"/>
      <c r="HRB725" s="150"/>
      <c r="HRC725" s="150"/>
      <c r="HRD725" s="150"/>
      <c r="HRE725" s="150"/>
      <c r="HRF725" s="150"/>
      <c r="HRG725" s="150"/>
      <c r="HRH725" s="150"/>
      <c r="HRI725" s="150"/>
      <c r="HRJ725" s="150"/>
      <c r="HRK725" s="150"/>
      <c r="HRL725" s="150"/>
      <c r="HRM725" s="150"/>
      <c r="HRN725" s="150"/>
      <c r="HRO725" s="150"/>
      <c r="HRP725" s="150"/>
      <c r="HRQ725" s="150"/>
      <c r="HRR725" s="150"/>
      <c r="HRS725" s="150"/>
      <c r="HRT725" s="150"/>
      <c r="HRU725" s="150"/>
      <c r="HRV725" s="150"/>
      <c r="HRW725" s="150"/>
      <c r="HRX725" s="150"/>
      <c r="HRY725" s="150"/>
      <c r="HRZ725" s="150"/>
      <c r="HSA725" s="150"/>
      <c r="HSB725" s="150"/>
      <c r="HSC725" s="150"/>
      <c r="HSD725" s="150"/>
      <c r="HSE725" s="150"/>
      <c r="HSF725" s="150"/>
      <c r="HSG725" s="150"/>
      <c r="HSH725" s="150"/>
      <c r="HSI725" s="150"/>
      <c r="HSJ725" s="150"/>
      <c r="HSK725" s="150"/>
      <c r="HSL725" s="150"/>
      <c r="HSM725" s="150"/>
      <c r="HSN725" s="150"/>
      <c r="HSO725" s="150"/>
      <c r="HSP725" s="150"/>
      <c r="HSQ725" s="150"/>
      <c r="HSR725" s="150"/>
      <c r="HSS725" s="150"/>
      <c r="HST725" s="150"/>
      <c r="HSU725" s="150"/>
      <c r="HSV725" s="150"/>
      <c r="HSW725" s="150"/>
      <c r="HSX725" s="150"/>
      <c r="HSY725" s="150"/>
      <c r="HSZ725" s="150"/>
      <c r="HTA725" s="150"/>
      <c r="HTB725" s="150"/>
      <c r="HTC725" s="150"/>
      <c r="HTD725" s="150"/>
      <c r="HTE725" s="150"/>
      <c r="HTF725" s="150"/>
      <c r="HTG725" s="150"/>
      <c r="HTH725" s="150"/>
      <c r="HTI725" s="150"/>
      <c r="HTJ725" s="150"/>
      <c r="HTK725" s="150"/>
      <c r="HTL725" s="150"/>
      <c r="HTM725" s="150"/>
      <c r="HTN725" s="150"/>
      <c r="HTO725" s="150"/>
      <c r="HTP725" s="150"/>
      <c r="HTQ725" s="150"/>
      <c r="HTR725" s="150"/>
      <c r="HTS725" s="150"/>
      <c r="HTT725" s="150"/>
      <c r="HTU725" s="150"/>
      <c r="HTV725" s="150"/>
      <c r="HTW725" s="150"/>
      <c r="HTX725" s="150"/>
      <c r="HTY725" s="150"/>
      <c r="HTZ725" s="150"/>
      <c r="HUA725" s="150"/>
      <c r="HUB725" s="150"/>
      <c r="HUC725" s="150"/>
      <c r="HUD725" s="150"/>
      <c r="HUE725" s="150"/>
      <c r="HUF725" s="150"/>
      <c r="HUG725" s="150"/>
      <c r="HUH725" s="150"/>
      <c r="HUI725" s="150"/>
      <c r="HUJ725" s="150"/>
      <c r="HUK725" s="150"/>
      <c r="HUL725" s="150"/>
      <c r="HUM725" s="150"/>
      <c r="HUN725" s="150"/>
      <c r="HUO725" s="150"/>
      <c r="HUP725" s="150"/>
      <c r="HUQ725" s="150"/>
      <c r="HUR725" s="150"/>
      <c r="HUS725" s="150"/>
      <c r="HUT725" s="150"/>
      <c r="HUU725" s="150"/>
      <c r="HUV725" s="150"/>
      <c r="HUW725" s="150"/>
      <c r="HUX725" s="150"/>
      <c r="HUY725" s="150"/>
      <c r="HUZ725" s="150"/>
      <c r="HVA725" s="150"/>
      <c r="HVB725" s="150"/>
      <c r="HVC725" s="150"/>
      <c r="HVD725" s="150"/>
      <c r="HVE725" s="150"/>
      <c r="HVF725" s="150"/>
      <c r="HVG725" s="150"/>
      <c r="HVH725" s="150"/>
      <c r="HVI725" s="150"/>
      <c r="HVJ725" s="150"/>
      <c r="HVK725" s="150"/>
      <c r="HVL725" s="150"/>
      <c r="HVM725" s="150"/>
      <c r="HVN725" s="150"/>
      <c r="HVO725" s="150"/>
      <c r="HVP725" s="150"/>
      <c r="HVQ725" s="150"/>
      <c r="HVR725" s="150"/>
      <c r="HVS725" s="150"/>
      <c r="HVT725" s="150"/>
      <c r="HVU725" s="150"/>
      <c r="HVV725" s="150"/>
      <c r="HVW725" s="150"/>
      <c r="HVX725" s="150"/>
      <c r="HVY725" s="150"/>
      <c r="HVZ725" s="150"/>
      <c r="HWA725" s="150"/>
      <c r="HWB725" s="150"/>
      <c r="HWC725" s="150"/>
      <c r="HWD725" s="150"/>
      <c r="HWE725" s="150"/>
      <c r="HWF725" s="150"/>
      <c r="HWG725" s="150"/>
      <c r="HWH725" s="150"/>
      <c r="HWI725" s="150"/>
      <c r="HWJ725" s="150"/>
      <c r="HWK725" s="150"/>
      <c r="HWL725" s="150"/>
      <c r="HWM725" s="150"/>
      <c r="HWN725" s="150"/>
      <c r="HWO725" s="150"/>
      <c r="HWP725" s="150"/>
      <c r="HWQ725" s="150"/>
      <c r="HWR725" s="150"/>
      <c r="HWS725" s="150"/>
      <c r="HWT725" s="150"/>
      <c r="HWU725" s="150"/>
      <c r="HWV725" s="150"/>
      <c r="HWW725" s="150"/>
      <c r="HWX725" s="150"/>
      <c r="HWY725" s="150"/>
      <c r="HWZ725" s="150"/>
      <c r="HXA725" s="150"/>
      <c r="HXB725" s="150"/>
      <c r="HXC725" s="150"/>
      <c r="HXD725" s="150"/>
      <c r="HXE725" s="150"/>
      <c r="HXF725" s="150"/>
      <c r="HXG725" s="150"/>
      <c r="HXH725" s="150"/>
      <c r="HXI725" s="150"/>
      <c r="HXJ725" s="150"/>
      <c r="HXK725" s="150"/>
      <c r="HXL725" s="150"/>
      <c r="HXM725" s="150"/>
      <c r="HXN725" s="150"/>
      <c r="HXO725" s="150"/>
      <c r="HXP725" s="150"/>
      <c r="HXQ725" s="150"/>
      <c r="HXR725" s="150"/>
      <c r="HXS725" s="150"/>
      <c r="HXT725" s="150"/>
      <c r="HXU725" s="150"/>
      <c r="HXV725" s="150"/>
      <c r="HXW725" s="150"/>
      <c r="HXX725" s="150"/>
      <c r="HXY725" s="150"/>
      <c r="HXZ725" s="150"/>
      <c r="HYA725" s="150"/>
      <c r="HYB725" s="150"/>
      <c r="HYC725" s="150"/>
      <c r="HYD725" s="150"/>
      <c r="HYE725" s="150"/>
      <c r="HYF725" s="150"/>
      <c r="HYG725" s="150"/>
      <c r="HYH725" s="150"/>
      <c r="HYI725" s="150"/>
      <c r="HYJ725" s="150"/>
      <c r="HYK725" s="150"/>
      <c r="HYL725" s="150"/>
      <c r="HYM725" s="150"/>
      <c r="HYN725" s="150"/>
      <c r="HYO725" s="150"/>
      <c r="HYP725" s="150"/>
      <c r="HYQ725" s="150"/>
      <c r="HYR725" s="150"/>
      <c r="HYS725" s="150"/>
      <c r="HYT725" s="150"/>
      <c r="HYU725" s="150"/>
      <c r="HYV725" s="150"/>
      <c r="HYW725" s="150"/>
      <c r="HYX725" s="150"/>
      <c r="HYY725" s="150"/>
      <c r="HYZ725" s="150"/>
      <c r="HZA725" s="150"/>
      <c r="HZB725" s="150"/>
      <c r="HZC725" s="150"/>
      <c r="HZD725" s="150"/>
      <c r="HZE725" s="150"/>
      <c r="HZF725" s="150"/>
      <c r="HZG725" s="150"/>
      <c r="HZH725" s="150"/>
      <c r="HZI725" s="150"/>
      <c r="HZJ725" s="150"/>
      <c r="HZK725" s="150"/>
      <c r="HZL725" s="150"/>
      <c r="HZM725" s="150"/>
      <c r="HZN725" s="150"/>
      <c r="HZO725" s="150"/>
      <c r="HZP725" s="150"/>
      <c r="HZQ725" s="150"/>
      <c r="HZR725" s="150"/>
      <c r="HZS725" s="150"/>
      <c r="HZT725" s="150"/>
      <c r="HZU725" s="150"/>
      <c r="HZV725" s="150"/>
      <c r="HZW725" s="150"/>
      <c r="HZX725" s="150"/>
      <c r="HZY725" s="150"/>
      <c r="HZZ725" s="150"/>
      <c r="IAA725" s="150"/>
      <c r="IAB725" s="150"/>
      <c r="IAC725" s="150"/>
      <c r="IAD725" s="150"/>
      <c r="IAE725" s="150"/>
      <c r="IAF725" s="150"/>
      <c r="IAG725" s="150"/>
      <c r="IAH725" s="150"/>
      <c r="IAI725" s="150"/>
      <c r="IAJ725" s="150"/>
      <c r="IAK725" s="150"/>
      <c r="IAL725" s="150"/>
      <c r="IAM725" s="150"/>
      <c r="IAN725" s="150"/>
      <c r="IAO725" s="150"/>
      <c r="IAP725" s="150"/>
      <c r="IAQ725" s="150"/>
      <c r="IAR725" s="150"/>
      <c r="IAS725" s="150"/>
      <c r="IAT725" s="150"/>
      <c r="IAU725" s="150"/>
      <c r="IAV725" s="150"/>
      <c r="IAW725" s="150"/>
      <c r="IAX725" s="150"/>
      <c r="IAY725" s="150"/>
      <c r="IAZ725" s="150"/>
      <c r="IBA725" s="150"/>
      <c r="IBB725" s="150"/>
      <c r="IBC725" s="150"/>
      <c r="IBD725" s="150"/>
      <c r="IBE725" s="150"/>
      <c r="IBF725" s="150"/>
      <c r="IBG725" s="150"/>
      <c r="IBH725" s="150"/>
      <c r="IBI725" s="150"/>
      <c r="IBJ725" s="150"/>
      <c r="IBK725" s="150"/>
      <c r="IBL725" s="150"/>
      <c r="IBM725" s="150"/>
      <c r="IBN725" s="150"/>
      <c r="IBO725" s="150"/>
      <c r="IBP725" s="150"/>
      <c r="IBQ725" s="150"/>
      <c r="IBR725" s="150"/>
      <c r="IBS725" s="150"/>
      <c r="IBT725" s="150"/>
      <c r="IBU725" s="150"/>
      <c r="IBV725" s="150"/>
      <c r="IBW725" s="150"/>
      <c r="IBX725" s="150"/>
      <c r="IBY725" s="150"/>
      <c r="IBZ725" s="150"/>
      <c r="ICA725" s="150"/>
      <c r="ICB725" s="150"/>
      <c r="ICC725" s="150"/>
      <c r="ICD725" s="150"/>
      <c r="ICE725" s="150"/>
      <c r="ICF725" s="150"/>
      <c r="ICG725" s="150"/>
      <c r="ICH725" s="150"/>
      <c r="ICI725" s="150"/>
      <c r="ICJ725" s="150"/>
      <c r="ICK725" s="150"/>
      <c r="ICL725" s="150"/>
      <c r="ICM725" s="150"/>
      <c r="ICN725" s="150"/>
      <c r="ICO725" s="150"/>
      <c r="ICP725" s="150"/>
      <c r="ICQ725" s="150"/>
      <c r="ICR725" s="150"/>
      <c r="ICS725" s="150"/>
      <c r="ICT725" s="150"/>
      <c r="ICU725" s="150"/>
      <c r="ICV725" s="150"/>
      <c r="ICW725" s="150"/>
      <c r="ICX725" s="150"/>
      <c r="ICY725" s="150"/>
      <c r="ICZ725" s="150"/>
      <c r="IDA725" s="150"/>
      <c r="IDB725" s="150"/>
      <c r="IDC725" s="150"/>
      <c r="IDD725" s="150"/>
      <c r="IDE725" s="150"/>
      <c r="IDF725" s="150"/>
      <c r="IDG725" s="150"/>
      <c r="IDH725" s="150"/>
      <c r="IDI725" s="150"/>
      <c r="IDJ725" s="150"/>
      <c r="IDK725" s="150"/>
      <c r="IDL725" s="150"/>
      <c r="IDM725" s="150"/>
      <c r="IDN725" s="150"/>
      <c r="IDO725" s="150"/>
      <c r="IDP725" s="150"/>
      <c r="IDQ725" s="150"/>
      <c r="IDR725" s="150"/>
      <c r="IDS725" s="150"/>
      <c r="IDT725" s="150"/>
      <c r="IDU725" s="150"/>
      <c r="IDV725" s="150"/>
      <c r="IDW725" s="150"/>
      <c r="IDX725" s="150"/>
      <c r="IDY725" s="150"/>
      <c r="IDZ725" s="150"/>
      <c r="IEA725" s="150"/>
      <c r="IEB725" s="150"/>
      <c r="IEC725" s="150"/>
      <c r="IED725" s="150"/>
      <c r="IEE725" s="150"/>
      <c r="IEF725" s="150"/>
      <c r="IEG725" s="150"/>
      <c r="IEH725" s="150"/>
      <c r="IEI725" s="150"/>
      <c r="IEJ725" s="150"/>
      <c r="IEK725" s="150"/>
      <c r="IEL725" s="150"/>
      <c r="IEM725" s="150"/>
      <c r="IEN725" s="150"/>
      <c r="IEO725" s="150"/>
      <c r="IEP725" s="150"/>
      <c r="IEQ725" s="150"/>
      <c r="IER725" s="150"/>
      <c r="IES725" s="150"/>
      <c r="IET725" s="150"/>
      <c r="IEU725" s="150"/>
      <c r="IEV725" s="150"/>
      <c r="IEW725" s="150"/>
      <c r="IEX725" s="150"/>
      <c r="IEY725" s="150"/>
      <c r="IEZ725" s="150"/>
      <c r="IFA725" s="150"/>
      <c r="IFB725" s="150"/>
      <c r="IFC725" s="150"/>
      <c r="IFD725" s="150"/>
      <c r="IFE725" s="150"/>
      <c r="IFF725" s="150"/>
      <c r="IFG725" s="150"/>
      <c r="IFH725" s="150"/>
      <c r="IFI725" s="150"/>
      <c r="IFJ725" s="150"/>
      <c r="IFK725" s="150"/>
      <c r="IFL725" s="150"/>
      <c r="IFM725" s="150"/>
      <c r="IFN725" s="150"/>
      <c r="IFO725" s="150"/>
      <c r="IFP725" s="150"/>
      <c r="IFQ725" s="150"/>
      <c r="IFR725" s="150"/>
      <c r="IFS725" s="150"/>
      <c r="IFT725" s="150"/>
      <c r="IFU725" s="150"/>
      <c r="IFV725" s="150"/>
      <c r="IFW725" s="150"/>
      <c r="IFX725" s="150"/>
      <c r="IFY725" s="150"/>
      <c r="IFZ725" s="150"/>
      <c r="IGA725" s="150"/>
      <c r="IGB725" s="150"/>
      <c r="IGC725" s="150"/>
      <c r="IGD725" s="150"/>
      <c r="IGE725" s="150"/>
      <c r="IGF725" s="150"/>
      <c r="IGG725" s="150"/>
      <c r="IGH725" s="150"/>
      <c r="IGI725" s="150"/>
      <c r="IGJ725" s="150"/>
      <c r="IGK725" s="150"/>
      <c r="IGL725" s="150"/>
      <c r="IGM725" s="150"/>
      <c r="IGN725" s="150"/>
      <c r="IGO725" s="150"/>
      <c r="IGP725" s="150"/>
      <c r="IGQ725" s="150"/>
      <c r="IGR725" s="150"/>
      <c r="IGS725" s="150"/>
      <c r="IGT725" s="150"/>
      <c r="IGU725" s="150"/>
      <c r="IGV725" s="150"/>
      <c r="IGW725" s="150"/>
      <c r="IGX725" s="150"/>
      <c r="IGY725" s="150"/>
      <c r="IGZ725" s="150"/>
      <c r="IHA725" s="150"/>
      <c r="IHB725" s="150"/>
      <c r="IHC725" s="150"/>
      <c r="IHD725" s="150"/>
      <c r="IHE725" s="150"/>
      <c r="IHF725" s="150"/>
      <c r="IHG725" s="150"/>
      <c r="IHH725" s="150"/>
      <c r="IHI725" s="150"/>
      <c r="IHJ725" s="150"/>
      <c r="IHK725" s="150"/>
      <c r="IHL725" s="150"/>
      <c r="IHM725" s="150"/>
      <c r="IHN725" s="150"/>
      <c r="IHO725" s="150"/>
      <c r="IHP725" s="150"/>
      <c r="IHQ725" s="150"/>
      <c r="IHR725" s="150"/>
      <c r="IHS725" s="150"/>
      <c r="IHT725" s="150"/>
      <c r="IHU725" s="150"/>
      <c r="IHV725" s="150"/>
      <c r="IHW725" s="150"/>
      <c r="IHX725" s="150"/>
      <c r="IHY725" s="150"/>
      <c r="IHZ725" s="150"/>
      <c r="IIA725" s="150"/>
      <c r="IIB725" s="150"/>
      <c r="IIC725" s="150"/>
      <c r="IID725" s="150"/>
      <c r="IIE725" s="150"/>
      <c r="IIF725" s="150"/>
      <c r="IIG725" s="150"/>
      <c r="IIH725" s="150"/>
      <c r="III725" s="150"/>
      <c r="IIJ725" s="150"/>
      <c r="IIK725" s="150"/>
      <c r="IIL725" s="150"/>
      <c r="IIM725" s="150"/>
      <c r="IIN725" s="150"/>
      <c r="IIO725" s="150"/>
      <c r="IIP725" s="150"/>
      <c r="IIQ725" s="150"/>
      <c r="IIR725" s="150"/>
      <c r="IIS725" s="150"/>
      <c r="IIT725" s="150"/>
      <c r="IIU725" s="150"/>
      <c r="IIV725" s="150"/>
      <c r="IIW725" s="150"/>
      <c r="IIX725" s="150"/>
      <c r="IIY725" s="150"/>
      <c r="IIZ725" s="150"/>
      <c r="IJA725" s="150"/>
      <c r="IJB725" s="150"/>
      <c r="IJC725" s="150"/>
      <c r="IJD725" s="150"/>
      <c r="IJE725" s="150"/>
      <c r="IJF725" s="150"/>
      <c r="IJG725" s="150"/>
      <c r="IJH725" s="150"/>
      <c r="IJI725" s="150"/>
      <c r="IJJ725" s="150"/>
      <c r="IJK725" s="150"/>
      <c r="IJL725" s="150"/>
      <c r="IJM725" s="150"/>
      <c r="IJN725" s="150"/>
      <c r="IJO725" s="150"/>
      <c r="IJP725" s="150"/>
      <c r="IJQ725" s="150"/>
      <c r="IJR725" s="150"/>
      <c r="IJS725" s="150"/>
      <c r="IJT725" s="150"/>
      <c r="IJU725" s="150"/>
      <c r="IJV725" s="150"/>
      <c r="IJW725" s="150"/>
      <c r="IJX725" s="150"/>
      <c r="IJY725" s="150"/>
      <c r="IJZ725" s="150"/>
      <c r="IKA725" s="150"/>
      <c r="IKB725" s="150"/>
      <c r="IKC725" s="150"/>
      <c r="IKD725" s="150"/>
      <c r="IKE725" s="150"/>
      <c r="IKF725" s="150"/>
      <c r="IKG725" s="150"/>
      <c r="IKH725" s="150"/>
      <c r="IKI725" s="150"/>
      <c r="IKJ725" s="150"/>
      <c r="IKK725" s="150"/>
      <c r="IKL725" s="150"/>
      <c r="IKM725" s="150"/>
      <c r="IKN725" s="150"/>
      <c r="IKO725" s="150"/>
      <c r="IKP725" s="150"/>
      <c r="IKQ725" s="150"/>
      <c r="IKR725" s="150"/>
      <c r="IKS725" s="150"/>
      <c r="IKT725" s="150"/>
      <c r="IKU725" s="150"/>
      <c r="IKV725" s="150"/>
      <c r="IKW725" s="150"/>
      <c r="IKX725" s="150"/>
      <c r="IKY725" s="150"/>
      <c r="IKZ725" s="150"/>
      <c r="ILA725" s="150"/>
      <c r="ILB725" s="150"/>
      <c r="ILC725" s="150"/>
      <c r="ILD725" s="150"/>
      <c r="ILE725" s="150"/>
      <c r="ILF725" s="150"/>
      <c r="ILG725" s="150"/>
      <c r="ILH725" s="150"/>
      <c r="ILI725" s="150"/>
      <c r="ILJ725" s="150"/>
      <c r="ILK725" s="150"/>
      <c r="ILL725" s="150"/>
      <c r="ILM725" s="150"/>
      <c r="ILN725" s="150"/>
      <c r="ILO725" s="150"/>
      <c r="ILP725" s="150"/>
      <c r="ILQ725" s="150"/>
      <c r="ILR725" s="150"/>
      <c r="ILS725" s="150"/>
      <c r="ILT725" s="150"/>
      <c r="ILU725" s="150"/>
      <c r="ILV725" s="150"/>
      <c r="ILW725" s="150"/>
      <c r="ILX725" s="150"/>
      <c r="ILY725" s="150"/>
      <c r="ILZ725" s="150"/>
      <c r="IMA725" s="150"/>
      <c r="IMB725" s="150"/>
      <c r="IMC725" s="150"/>
      <c r="IMD725" s="150"/>
      <c r="IME725" s="150"/>
      <c r="IMF725" s="150"/>
      <c r="IMG725" s="150"/>
      <c r="IMH725" s="150"/>
      <c r="IMI725" s="150"/>
      <c r="IMJ725" s="150"/>
      <c r="IMK725" s="150"/>
      <c r="IML725" s="150"/>
      <c r="IMM725" s="150"/>
      <c r="IMN725" s="150"/>
      <c r="IMO725" s="150"/>
      <c r="IMP725" s="150"/>
      <c r="IMQ725" s="150"/>
      <c r="IMR725" s="150"/>
      <c r="IMS725" s="150"/>
      <c r="IMT725" s="150"/>
      <c r="IMU725" s="150"/>
      <c r="IMV725" s="150"/>
      <c r="IMW725" s="150"/>
      <c r="IMX725" s="150"/>
      <c r="IMY725" s="150"/>
      <c r="IMZ725" s="150"/>
      <c r="INA725" s="150"/>
      <c r="INB725" s="150"/>
      <c r="INC725" s="150"/>
      <c r="IND725" s="150"/>
      <c r="INE725" s="150"/>
      <c r="INF725" s="150"/>
      <c r="ING725" s="150"/>
      <c r="INH725" s="150"/>
      <c r="INI725" s="150"/>
      <c r="INJ725" s="150"/>
      <c r="INK725" s="150"/>
      <c r="INL725" s="150"/>
      <c r="INM725" s="150"/>
      <c r="INN725" s="150"/>
      <c r="INO725" s="150"/>
      <c r="INP725" s="150"/>
      <c r="INQ725" s="150"/>
      <c r="INR725" s="150"/>
      <c r="INS725" s="150"/>
      <c r="INT725" s="150"/>
      <c r="INU725" s="150"/>
      <c r="INV725" s="150"/>
      <c r="INW725" s="150"/>
      <c r="INX725" s="150"/>
      <c r="INY725" s="150"/>
      <c r="INZ725" s="150"/>
      <c r="IOA725" s="150"/>
      <c r="IOB725" s="150"/>
      <c r="IOC725" s="150"/>
      <c r="IOD725" s="150"/>
      <c r="IOE725" s="150"/>
      <c r="IOF725" s="150"/>
      <c r="IOG725" s="150"/>
      <c r="IOH725" s="150"/>
      <c r="IOI725" s="150"/>
      <c r="IOJ725" s="150"/>
      <c r="IOK725" s="150"/>
      <c r="IOL725" s="150"/>
      <c r="IOM725" s="150"/>
      <c r="ION725" s="150"/>
      <c r="IOO725" s="150"/>
      <c r="IOP725" s="150"/>
      <c r="IOQ725" s="150"/>
      <c r="IOR725" s="150"/>
      <c r="IOS725" s="150"/>
      <c r="IOT725" s="150"/>
      <c r="IOU725" s="150"/>
      <c r="IOV725" s="150"/>
      <c r="IOW725" s="150"/>
      <c r="IOX725" s="150"/>
      <c r="IOY725" s="150"/>
      <c r="IOZ725" s="150"/>
      <c r="IPA725" s="150"/>
      <c r="IPB725" s="150"/>
      <c r="IPC725" s="150"/>
      <c r="IPD725" s="150"/>
      <c r="IPE725" s="150"/>
      <c r="IPF725" s="150"/>
      <c r="IPG725" s="150"/>
      <c r="IPH725" s="150"/>
      <c r="IPI725" s="150"/>
      <c r="IPJ725" s="150"/>
      <c r="IPK725" s="150"/>
      <c r="IPL725" s="150"/>
      <c r="IPM725" s="150"/>
      <c r="IPN725" s="150"/>
      <c r="IPO725" s="150"/>
      <c r="IPP725" s="150"/>
      <c r="IPQ725" s="150"/>
      <c r="IPR725" s="150"/>
      <c r="IPS725" s="150"/>
      <c r="IPT725" s="150"/>
      <c r="IPU725" s="150"/>
      <c r="IPV725" s="150"/>
      <c r="IPW725" s="150"/>
      <c r="IPX725" s="150"/>
      <c r="IPY725" s="150"/>
      <c r="IPZ725" s="150"/>
      <c r="IQA725" s="150"/>
      <c r="IQB725" s="150"/>
      <c r="IQC725" s="150"/>
      <c r="IQD725" s="150"/>
      <c r="IQE725" s="150"/>
      <c r="IQF725" s="150"/>
      <c r="IQG725" s="150"/>
      <c r="IQH725" s="150"/>
      <c r="IQI725" s="150"/>
      <c r="IQJ725" s="150"/>
      <c r="IQK725" s="150"/>
      <c r="IQL725" s="150"/>
      <c r="IQM725" s="150"/>
      <c r="IQN725" s="150"/>
      <c r="IQO725" s="150"/>
      <c r="IQP725" s="150"/>
      <c r="IQQ725" s="150"/>
      <c r="IQR725" s="150"/>
      <c r="IQS725" s="150"/>
      <c r="IQT725" s="150"/>
      <c r="IQU725" s="150"/>
      <c r="IQV725" s="150"/>
      <c r="IQW725" s="150"/>
      <c r="IQX725" s="150"/>
      <c r="IQY725" s="150"/>
      <c r="IQZ725" s="150"/>
      <c r="IRA725" s="150"/>
      <c r="IRB725" s="150"/>
      <c r="IRC725" s="150"/>
      <c r="IRD725" s="150"/>
      <c r="IRE725" s="150"/>
      <c r="IRF725" s="150"/>
      <c r="IRG725" s="150"/>
      <c r="IRH725" s="150"/>
      <c r="IRI725" s="150"/>
      <c r="IRJ725" s="150"/>
      <c r="IRK725" s="150"/>
      <c r="IRL725" s="150"/>
      <c r="IRM725" s="150"/>
      <c r="IRN725" s="150"/>
      <c r="IRO725" s="150"/>
      <c r="IRP725" s="150"/>
      <c r="IRQ725" s="150"/>
      <c r="IRR725" s="150"/>
      <c r="IRS725" s="150"/>
      <c r="IRT725" s="150"/>
      <c r="IRU725" s="150"/>
      <c r="IRV725" s="150"/>
      <c r="IRW725" s="150"/>
      <c r="IRX725" s="150"/>
      <c r="IRY725" s="150"/>
      <c r="IRZ725" s="150"/>
      <c r="ISA725" s="150"/>
      <c r="ISB725" s="150"/>
      <c r="ISC725" s="150"/>
      <c r="ISD725" s="150"/>
      <c r="ISE725" s="150"/>
      <c r="ISF725" s="150"/>
      <c r="ISG725" s="150"/>
      <c r="ISH725" s="150"/>
      <c r="ISI725" s="150"/>
      <c r="ISJ725" s="150"/>
      <c r="ISK725" s="150"/>
      <c r="ISL725" s="150"/>
      <c r="ISM725" s="150"/>
      <c r="ISN725" s="150"/>
      <c r="ISO725" s="150"/>
      <c r="ISP725" s="150"/>
      <c r="ISQ725" s="150"/>
      <c r="ISR725" s="150"/>
      <c r="ISS725" s="150"/>
      <c r="IST725" s="150"/>
      <c r="ISU725" s="150"/>
      <c r="ISV725" s="150"/>
      <c r="ISW725" s="150"/>
      <c r="ISX725" s="150"/>
      <c r="ISY725" s="150"/>
      <c r="ISZ725" s="150"/>
      <c r="ITA725" s="150"/>
      <c r="ITB725" s="150"/>
      <c r="ITC725" s="150"/>
      <c r="ITD725" s="150"/>
      <c r="ITE725" s="150"/>
      <c r="ITF725" s="150"/>
      <c r="ITG725" s="150"/>
      <c r="ITH725" s="150"/>
      <c r="ITI725" s="150"/>
      <c r="ITJ725" s="150"/>
      <c r="ITK725" s="150"/>
      <c r="ITL725" s="150"/>
      <c r="ITM725" s="150"/>
      <c r="ITN725" s="150"/>
      <c r="ITO725" s="150"/>
      <c r="ITP725" s="150"/>
      <c r="ITQ725" s="150"/>
      <c r="ITR725" s="150"/>
      <c r="ITS725" s="150"/>
      <c r="ITT725" s="150"/>
      <c r="ITU725" s="150"/>
      <c r="ITV725" s="150"/>
      <c r="ITW725" s="150"/>
      <c r="ITX725" s="150"/>
      <c r="ITY725" s="150"/>
      <c r="ITZ725" s="150"/>
      <c r="IUA725" s="150"/>
      <c r="IUB725" s="150"/>
      <c r="IUC725" s="150"/>
      <c r="IUD725" s="150"/>
      <c r="IUE725" s="150"/>
      <c r="IUF725" s="150"/>
      <c r="IUG725" s="150"/>
      <c r="IUH725" s="150"/>
      <c r="IUI725" s="150"/>
      <c r="IUJ725" s="150"/>
      <c r="IUK725" s="150"/>
      <c r="IUL725" s="150"/>
      <c r="IUM725" s="150"/>
      <c r="IUN725" s="150"/>
      <c r="IUO725" s="150"/>
      <c r="IUP725" s="150"/>
      <c r="IUQ725" s="150"/>
      <c r="IUR725" s="150"/>
      <c r="IUS725" s="150"/>
      <c r="IUT725" s="150"/>
      <c r="IUU725" s="150"/>
      <c r="IUV725" s="150"/>
      <c r="IUW725" s="150"/>
      <c r="IUX725" s="150"/>
      <c r="IUY725" s="150"/>
      <c r="IUZ725" s="150"/>
      <c r="IVA725" s="150"/>
      <c r="IVB725" s="150"/>
      <c r="IVC725" s="150"/>
      <c r="IVD725" s="150"/>
      <c r="IVE725" s="150"/>
      <c r="IVF725" s="150"/>
      <c r="IVG725" s="150"/>
      <c r="IVH725" s="150"/>
      <c r="IVI725" s="150"/>
      <c r="IVJ725" s="150"/>
      <c r="IVK725" s="150"/>
      <c r="IVL725" s="150"/>
      <c r="IVM725" s="150"/>
      <c r="IVN725" s="150"/>
      <c r="IVO725" s="150"/>
      <c r="IVP725" s="150"/>
      <c r="IVQ725" s="150"/>
      <c r="IVR725" s="150"/>
      <c r="IVS725" s="150"/>
      <c r="IVT725" s="150"/>
      <c r="IVU725" s="150"/>
      <c r="IVV725" s="150"/>
      <c r="IVW725" s="150"/>
      <c r="IVX725" s="150"/>
      <c r="IVY725" s="150"/>
      <c r="IVZ725" s="150"/>
      <c r="IWA725" s="150"/>
      <c r="IWB725" s="150"/>
      <c r="IWC725" s="150"/>
      <c r="IWD725" s="150"/>
      <c r="IWE725" s="150"/>
      <c r="IWF725" s="150"/>
      <c r="IWG725" s="150"/>
      <c r="IWH725" s="150"/>
      <c r="IWI725" s="150"/>
      <c r="IWJ725" s="150"/>
      <c r="IWK725" s="150"/>
      <c r="IWL725" s="150"/>
      <c r="IWM725" s="150"/>
      <c r="IWN725" s="150"/>
      <c r="IWO725" s="150"/>
      <c r="IWP725" s="150"/>
      <c r="IWQ725" s="150"/>
      <c r="IWR725" s="150"/>
      <c r="IWS725" s="150"/>
      <c r="IWT725" s="150"/>
      <c r="IWU725" s="150"/>
      <c r="IWV725" s="150"/>
      <c r="IWW725" s="150"/>
      <c r="IWX725" s="150"/>
      <c r="IWY725" s="150"/>
      <c r="IWZ725" s="150"/>
      <c r="IXA725" s="150"/>
      <c r="IXB725" s="150"/>
      <c r="IXC725" s="150"/>
      <c r="IXD725" s="150"/>
      <c r="IXE725" s="150"/>
      <c r="IXF725" s="150"/>
      <c r="IXG725" s="150"/>
      <c r="IXH725" s="150"/>
      <c r="IXI725" s="150"/>
      <c r="IXJ725" s="150"/>
      <c r="IXK725" s="150"/>
      <c r="IXL725" s="150"/>
      <c r="IXM725" s="150"/>
      <c r="IXN725" s="150"/>
      <c r="IXO725" s="150"/>
      <c r="IXP725" s="150"/>
      <c r="IXQ725" s="150"/>
      <c r="IXR725" s="150"/>
      <c r="IXS725" s="150"/>
      <c r="IXT725" s="150"/>
      <c r="IXU725" s="150"/>
      <c r="IXV725" s="150"/>
      <c r="IXW725" s="150"/>
      <c r="IXX725" s="150"/>
      <c r="IXY725" s="150"/>
      <c r="IXZ725" s="150"/>
      <c r="IYA725" s="150"/>
      <c r="IYB725" s="150"/>
      <c r="IYC725" s="150"/>
      <c r="IYD725" s="150"/>
      <c r="IYE725" s="150"/>
      <c r="IYF725" s="150"/>
      <c r="IYG725" s="150"/>
      <c r="IYH725" s="150"/>
      <c r="IYI725" s="150"/>
      <c r="IYJ725" s="150"/>
      <c r="IYK725" s="150"/>
      <c r="IYL725" s="150"/>
      <c r="IYM725" s="150"/>
      <c r="IYN725" s="150"/>
      <c r="IYO725" s="150"/>
      <c r="IYP725" s="150"/>
      <c r="IYQ725" s="150"/>
      <c r="IYR725" s="150"/>
      <c r="IYS725" s="150"/>
      <c r="IYT725" s="150"/>
      <c r="IYU725" s="150"/>
      <c r="IYV725" s="150"/>
      <c r="IYW725" s="150"/>
      <c r="IYX725" s="150"/>
      <c r="IYY725" s="150"/>
      <c r="IYZ725" s="150"/>
      <c r="IZA725" s="150"/>
      <c r="IZB725" s="150"/>
      <c r="IZC725" s="150"/>
      <c r="IZD725" s="150"/>
      <c r="IZE725" s="150"/>
      <c r="IZF725" s="150"/>
      <c r="IZG725" s="150"/>
      <c r="IZH725" s="150"/>
      <c r="IZI725" s="150"/>
      <c r="IZJ725" s="150"/>
      <c r="IZK725" s="150"/>
      <c r="IZL725" s="150"/>
      <c r="IZM725" s="150"/>
      <c r="IZN725" s="150"/>
      <c r="IZO725" s="150"/>
      <c r="IZP725" s="150"/>
      <c r="IZQ725" s="150"/>
      <c r="IZR725" s="150"/>
      <c r="IZS725" s="150"/>
      <c r="IZT725" s="150"/>
      <c r="IZU725" s="150"/>
      <c r="IZV725" s="150"/>
      <c r="IZW725" s="150"/>
      <c r="IZX725" s="150"/>
      <c r="IZY725" s="150"/>
      <c r="IZZ725" s="150"/>
      <c r="JAA725" s="150"/>
      <c r="JAB725" s="150"/>
      <c r="JAC725" s="150"/>
      <c r="JAD725" s="150"/>
      <c r="JAE725" s="150"/>
      <c r="JAF725" s="150"/>
      <c r="JAG725" s="150"/>
      <c r="JAH725" s="150"/>
      <c r="JAI725" s="150"/>
      <c r="JAJ725" s="150"/>
      <c r="JAK725" s="150"/>
      <c r="JAL725" s="150"/>
      <c r="JAM725" s="150"/>
      <c r="JAN725" s="150"/>
      <c r="JAO725" s="150"/>
      <c r="JAP725" s="150"/>
      <c r="JAQ725" s="150"/>
      <c r="JAR725" s="150"/>
      <c r="JAS725" s="150"/>
      <c r="JAT725" s="150"/>
      <c r="JAU725" s="150"/>
      <c r="JAV725" s="150"/>
      <c r="JAW725" s="150"/>
      <c r="JAX725" s="150"/>
      <c r="JAY725" s="150"/>
      <c r="JAZ725" s="150"/>
      <c r="JBA725" s="150"/>
      <c r="JBB725" s="150"/>
      <c r="JBC725" s="150"/>
      <c r="JBD725" s="150"/>
      <c r="JBE725" s="150"/>
      <c r="JBF725" s="150"/>
      <c r="JBG725" s="150"/>
      <c r="JBH725" s="150"/>
      <c r="JBI725" s="150"/>
      <c r="JBJ725" s="150"/>
      <c r="JBK725" s="150"/>
      <c r="JBL725" s="150"/>
      <c r="JBM725" s="150"/>
      <c r="JBN725" s="150"/>
      <c r="JBO725" s="150"/>
      <c r="JBP725" s="150"/>
      <c r="JBQ725" s="150"/>
      <c r="JBR725" s="150"/>
      <c r="JBS725" s="150"/>
      <c r="JBT725" s="150"/>
      <c r="JBU725" s="150"/>
      <c r="JBV725" s="150"/>
      <c r="JBW725" s="150"/>
      <c r="JBX725" s="150"/>
      <c r="JBY725" s="150"/>
      <c r="JBZ725" s="150"/>
      <c r="JCA725" s="150"/>
      <c r="JCB725" s="150"/>
      <c r="JCC725" s="150"/>
      <c r="JCD725" s="150"/>
      <c r="JCE725" s="150"/>
      <c r="JCF725" s="150"/>
      <c r="JCG725" s="150"/>
      <c r="JCH725" s="150"/>
      <c r="JCI725" s="150"/>
      <c r="JCJ725" s="150"/>
      <c r="JCK725" s="150"/>
      <c r="JCL725" s="150"/>
      <c r="JCM725" s="150"/>
      <c r="JCN725" s="150"/>
      <c r="JCO725" s="150"/>
      <c r="JCP725" s="150"/>
      <c r="JCQ725" s="150"/>
      <c r="JCR725" s="150"/>
      <c r="JCS725" s="150"/>
      <c r="JCT725" s="150"/>
      <c r="JCU725" s="150"/>
      <c r="JCV725" s="150"/>
      <c r="JCW725" s="150"/>
      <c r="JCX725" s="150"/>
      <c r="JCY725" s="150"/>
      <c r="JCZ725" s="150"/>
      <c r="JDA725" s="150"/>
      <c r="JDB725" s="150"/>
      <c r="JDC725" s="150"/>
      <c r="JDD725" s="150"/>
      <c r="JDE725" s="150"/>
      <c r="JDF725" s="150"/>
      <c r="JDG725" s="150"/>
      <c r="JDH725" s="150"/>
      <c r="JDI725" s="150"/>
      <c r="JDJ725" s="150"/>
      <c r="JDK725" s="150"/>
      <c r="JDL725" s="150"/>
      <c r="JDM725" s="150"/>
      <c r="JDN725" s="150"/>
      <c r="JDO725" s="150"/>
      <c r="JDP725" s="150"/>
      <c r="JDQ725" s="150"/>
      <c r="JDR725" s="150"/>
      <c r="JDS725" s="150"/>
      <c r="JDT725" s="150"/>
      <c r="JDU725" s="150"/>
      <c r="JDV725" s="150"/>
      <c r="JDW725" s="150"/>
      <c r="JDX725" s="150"/>
      <c r="JDY725" s="150"/>
      <c r="JDZ725" s="150"/>
      <c r="JEA725" s="150"/>
      <c r="JEB725" s="150"/>
      <c r="JEC725" s="150"/>
      <c r="JED725" s="150"/>
      <c r="JEE725" s="150"/>
      <c r="JEF725" s="150"/>
      <c r="JEG725" s="150"/>
      <c r="JEH725" s="150"/>
      <c r="JEI725" s="150"/>
      <c r="JEJ725" s="150"/>
      <c r="JEK725" s="150"/>
      <c r="JEL725" s="150"/>
      <c r="JEM725" s="150"/>
      <c r="JEN725" s="150"/>
      <c r="JEO725" s="150"/>
      <c r="JEP725" s="150"/>
      <c r="JEQ725" s="150"/>
      <c r="JER725" s="150"/>
      <c r="JES725" s="150"/>
      <c r="JET725" s="150"/>
      <c r="JEU725" s="150"/>
      <c r="JEV725" s="150"/>
      <c r="JEW725" s="150"/>
      <c r="JEX725" s="150"/>
      <c r="JEY725" s="150"/>
      <c r="JEZ725" s="150"/>
      <c r="JFA725" s="150"/>
      <c r="JFB725" s="150"/>
      <c r="JFC725" s="150"/>
      <c r="JFD725" s="150"/>
      <c r="JFE725" s="150"/>
      <c r="JFF725" s="150"/>
      <c r="JFG725" s="150"/>
      <c r="JFH725" s="150"/>
      <c r="JFI725" s="150"/>
      <c r="JFJ725" s="150"/>
      <c r="JFK725" s="150"/>
      <c r="JFL725" s="150"/>
      <c r="JFM725" s="150"/>
      <c r="JFN725" s="150"/>
      <c r="JFO725" s="150"/>
      <c r="JFP725" s="150"/>
      <c r="JFQ725" s="150"/>
      <c r="JFR725" s="150"/>
      <c r="JFS725" s="150"/>
      <c r="JFT725" s="150"/>
      <c r="JFU725" s="150"/>
      <c r="JFV725" s="150"/>
      <c r="JFW725" s="150"/>
      <c r="JFX725" s="150"/>
      <c r="JFY725" s="150"/>
      <c r="JFZ725" s="150"/>
      <c r="JGA725" s="150"/>
      <c r="JGB725" s="150"/>
      <c r="JGC725" s="150"/>
      <c r="JGD725" s="150"/>
      <c r="JGE725" s="150"/>
      <c r="JGF725" s="150"/>
      <c r="JGG725" s="150"/>
      <c r="JGH725" s="150"/>
      <c r="JGI725" s="150"/>
      <c r="JGJ725" s="150"/>
      <c r="JGK725" s="150"/>
      <c r="JGL725" s="150"/>
      <c r="JGM725" s="150"/>
      <c r="JGN725" s="150"/>
      <c r="JGO725" s="150"/>
      <c r="JGP725" s="150"/>
      <c r="JGQ725" s="150"/>
      <c r="JGR725" s="150"/>
      <c r="JGS725" s="150"/>
      <c r="JGT725" s="150"/>
      <c r="JGU725" s="150"/>
      <c r="JGV725" s="150"/>
      <c r="JGW725" s="150"/>
      <c r="JGX725" s="150"/>
      <c r="JGY725" s="150"/>
      <c r="JGZ725" s="150"/>
      <c r="JHA725" s="150"/>
      <c r="JHB725" s="150"/>
      <c r="JHC725" s="150"/>
      <c r="JHD725" s="150"/>
      <c r="JHE725" s="150"/>
      <c r="JHF725" s="150"/>
      <c r="JHG725" s="150"/>
      <c r="JHH725" s="150"/>
      <c r="JHI725" s="150"/>
      <c r="JHJ725" s="150"/>
      <c r="JHK725" s="150"/>
      <c r="JHL725" s="150"/>
      <c r="JHM725" s="150"/>
      <c r="JHN725" s="150"/>
      <c r="JHO725" s="150"/>
      <c r="JHP725" s="150"/>
      <c r="JHQ725" s="150"/>
      <c r="JHR725" s="150"/>
      <c r="JHS725" s="150"/>
      <c r="JHT725" s="150"/>
      <c r="JHU725" s="150"/>
      <c r="JHV725" s="150"/>
      <c r="JHW725" s="150"/>
      <c r="JHX725" s="150"/>
      <c r="JHY725" s="150"/>
      <c r="JHZ725" s="150"/>
      <c r="JIA725" s="150"/>
      <c r="JIB725" s="150"/>
      <c r="JIC725" s="150"/>
      <c r="JID725" s="150"/>
      <c r="JIE725" s="150"/>
      <c r="JIF725" s="150"/>
      <c r="JIG725" s="150"/>
      <c r="JIH725" s="150"/>
      <c r="JII725" s="150"/>
      <c r="JIJ725" s="150"/>
      <c r="JIK725" s="150"/>
      <c r="JIL725" s="150"/>
      <c r="JIM725" s="150"/>
      <c r="JIN725" s="150"/>
      <c r="JIO725" s="150"/>
      <c r="JIP725" s="150"/>
      <c r="JIQ725" s="150"/>
      <c r="JIR725" s="150"/>
      <c r="JIS725" s="150"/>
      <c r="JIT725" s="150"/>
      <c r="JIU725" s="150"/>
      <c r="JIV725" s="150"/>
      <c r="JIW725" s="150"/>
      <c r="JIX725" s="150"/>
      <c r="JIY725" s="150"/>
      <c r="JIZ725" s="150"/>
      <c r="JJA725" s="150"/>
      <c r="JJB725" s="150"/>
      <c r="JJC725" s="150"/>
      <c r="JJD725" s="150"/>
      <c r="JJE725" s="150"/>
      <c r="JJF725" s="150"/>
      <c r="JJG725" s="150"/>
      <c r="JJH725" s="150"/>
      <c r="JJI725" s="150"/>
      <c r="JJJ725" s="150"/>
      <c r="JJK725" s="150"/>
      <c r="JJL725" s="150"/>
      <c r="JJM725" s="150"/>
      <c r="JJN725" s="150"/>
      <c r="JJO725" s="150"/>
      <c r="JJP725" s="150"/>
      <c r="JJQ725" s="150"/>
      <c r="JJR725" s="150"/>
      <c r="JJS725" s="150"/>
      <c r="JJT725" s="150"/>
      <c r="JJU725" s="150"/>
      <c r="JJV725" s="150"/>
      <c r="JJW725" s="150"/>
      <c r="JJX725" s="150"/>
      <c r="JJY725" s="150"/>
      <c r="JJZ725" s="150"/>
      <c r="JKA725" s="150"/>
      <c r="JKB725" s="150"/>
      <c r="JKC725" s="150"/>
      <c r="JKD725" s="150"/>
      <c r="JKE725" s="150"/>
      <c r="JKF725" s="150"/>
      <c r="JKG725" s="150"/>
      <c r="JKH725" s="150"/>
      <c r="JKI725" s="150"/>
      <c r="JKJ725" s="150"/>
      <c r="JKK725" s="150"/>
      <c r="JKL725" s="150"/>
      <c r="JKM725" s="150"/>
      <c r="JKN725" s="150"/>
      <c r="JKO725" s="150"/>
      <c r="JKP725" s="150"/>
      <c r="JKQ725" s="150"/>
      <c r="JKR725" s="150"/>
      <c r="JKS725" s="150"/>
      <c r="JKT725" s="150"/>
      <c r="JKU725" s="150"/>
      <c r="JKV725" s="150"/>
      <c r="JKW725" s="150"/>
      <c r="JKX725" s="150"/>
      <c r="JKY725" s="150"/>
      <c r="JKZ725" s="150"/>
      <c r="JLA725" s="150"/>
      <c r="JLB725" s="150"/>
      <c r="JLC725" s="150"/>
      <c r="JLD725" s="150"/>
      <c r="JLE725" s="150"/>
      <c r="JLF725" s="150"/>
      <c r="JLG725" s="150"/>
      <c r="JLH725" s="150"/>
      <c r="JLI725" s="150"/>
      <c r="JLJ725" s="150"/>
      <c r="JLK725" s="150"/>
      <c r="JLL725" s="150"/>
      <c r="JLM725" s="150"/>
      <c r="JLN725" s="150"/>
      <c r="JLO725" s="150"/>
      <c r="JLP725" s="150"/>
      <c r="JLQ725" s="150"/>
      <c r="JLR725" s="150"/>
      <c r="JLS725" s="150"/>
      <c r="JLT725" s="150"/>
      <c r="JLU725" s="150"/>
      <c r="JLV725" s="150"/>
      <c r="JLW725" s="150"/>
      <c r="JLX725" s="150"/>
      <c r="JLY725" s="150"/>
      <c r="JLZ725" s="150"/>
      <c r="JMA725" s="150"/>
      <c r="JMB725" s="150"/>
      <c r="JMC725" s="150"/>
      <c r="JMD725" s="150"/>
      <c r="JME725" s="150"/>
      <c r="JMF725" s="150"/>
      <c r="JMG725" s="150"/>
      <c r="JMH725" s="150"/>
      <c r="JMI725" s="150"/>
      <c r="JMJ725" s="150"/>
      <c r="JMK725" s="150"/>
      <c r="JML725" s="150"/>
      <c r="JMM725" s="150"/>
      <c r="JMN725" s="150"/>
      <c r="JMO725" s="150"/>
      <c r="JMP725" s="150"/>
      <c r="JMQ725" s="150"/>
      <c r="JMR725" s="150"/>
      <c r="JMS725" s="150"/>
      <c r="JMT725" s="150"/>
      <c r="JMU725" s="150"/>
      <c r="JMV725" s="150"/>
      <c r="JMW725" s="150"/>
      <c r="JMX725" s="150"/>
      <c r="JMY725" s="150"/>
      <c r="JMZ725" s="150"/>
      <c r="JNA725" s="150"/>
      <c r="JNB725" s="150"/>
      <c r="JNC725" s="150"/>
      <c r="JND725" s="150"/>
      <c r="JNE725" s="150"/>
      <c r="JNF725" s="150"/>
      <c r="JNG725" s="150"/>
      <c r="JNH725" s="150"/>
      <c r="JNI725" s="150"/>
      <c r="JNJ725" s="150"/>
      <c r="JNK725" s="150"/>
      <c r="JNL725" s="150"/>
      <c r="JNM725" s="150"/>
      <c r="JNN725" s="150"/>
      <c r="JNO725" s="150"/>
      <c r="JNP725" s="150"/>
      <c r="JNQ725" s="150"/>
      <c r="JNR725" s="150"/>
      <c r="JNS725" s="150"/>
      <c r="JNT725" s="150"/>
      <c r="JNU725" s="150"/>
      <c r="JNV725" s="150"/>
      <c r="JNW725" s="150"/>
      <c r="JNX725" s="150"/>
      <c r="JNY725" s="150"/>
      <c r="JNZ725" s="150"/>
      <c r="JOA725" s="150"/>
      <c r="JOB725" s="150"/>
      <c r="JOC725" s="150"/>
      <c r="JOD725" s="150"/>
      <c r="JOE725" s="150"/>
      <c r="JOF725" s="150"/>
      <c r="JOG725" s="150"/>
      <c r="JOH725" s="150"/>
      <c r="JOI725" s="150"/>
      <c r="JOJ725" s="150"/>
      <c r="JOK725" s="150"/>
      <c r="JOL725" s="150"/>
      <c r="JOM725" s="150"/>
      <c r="JON725" s="150"/>
      <c r="JOO725" s="150"/>
      <c r="JOP725" s="150"/>
      <c r="JOQ725" s="150"/>
      <c r="JOR725" s="150"/>
      <c r="JOS725" s="150"/>
      <c r="JOT725" s="150"/>
      <c r="JOU725" s="150"/>
      <c r="JOV725" s="150"/>
      <c r="JOW725" s="150"/>
      <c r="JOX725" s="150"/>
      <c r="JOY725" s="150"/>
      <c r="JOZ725" s="150"/>
      <c r="JPA725" s="150"/>
      <c r="JPB725" s="150"/>
      <c r="JPC725" s="150"/>
      <c r="JPD725" s="150"/>
      <c r="JPE725" s="150"/>
      <c r="JPF725" s="150"/>
      <c r="JPG725" s="150"/>
      <c r="JPH725" s="150"/>
      <c r="JPI725" s="150"/>
      <c r="JPJ725" s="150"/>
      <c r="JPK725" s="150"/>
      <c r="JPL725" s="150"/>
      <c r="JPM725" s="150"/>
      <c r="JPN725" s="150"/>
      <c r="JPO725" s="150"/>
      <c r="JPP725" s="150"/>
      <c r="JPQ725" s="150"/>
      <c r="JPR725" s="150"/>
      <c r="JPS725" s="150"/>
      <c r="JPT725" s="150"/>
      <c r="JPU725" s="150"/>
      <c r="JPV725" s="150"/>
      <c r="JPW725" s="150"/>
      <c r="JPX725" s="150"/>
      <c r="JPY725" s="150"/>
      <c r="JPZ725" s="150"/>
      <c r="JQA725" s="150"/>
      <c r="JQB725" s="150"/>
      <c r="JQC725" s="150"/>
      <c r="JQD725" s="150"/>
      <c r="JQE725" s="150"/>
      <c r="JQF725" s="150"/>
      <c r="JQG725" s="150"/>
      <c r="JQH725" s="150"/>
      <c r="JQI725" s="150"/>
      <c r="JQJ725" s="150"/>
      <c r="JQK725" s="150"/>
      <c r="JQL725" s="150"/>
      <c r="JQM725" s="150"/>
      <c r="JQN725" s="150"/>
      <c r="JQO725" s="150"/>
      <c r="JQP725" s="150"/>
      <c r="JQQ725" s="150"/>
      <c r="JQR725" s="150"/>
      <c r="JQS725" s="150"/>
      <c r="JQT725" s="150"/>
      <c r="JQU725" s="150"/>
      <c r="JQV725" s="150"/>
      <c r="JQW725" s="150"/>
      <c r="JQX725" s="150"/>
      <c r="JQY725" s="150"/>
      <c r="JQZ725" s="150"/>
      <c r="JRA725" s="150"/>
      <c r="JRB725" s="150"/>
      <c r="JRC725" s="150"/>
      <c r="JRD725" s="150"/>
      <c r="JRE725" s="150"/>
      <c r="JRF725" s="150"/>
      <c r="JRG725" s="150"/>
      <c r="JRH725" s="150"/>
      <c r="JRI725" s="150"/>
      <c r="JRJ725" s="150"/>
      <c r="JRK725" s="150"/>
      <c r="JRL725" s="150"/>
      <c r="JRM725" s="150"/>
      <c r="JRN725" s="150"/>
      <c r="JRO725" s="150"/>
      <c r="JRP725" s="150"/>
      <c r="JRQ725" s="150"/>
      <c r="JRR725" s="150"/>
      <c r="JRS725" s="150"/>
      <c r="JRT725" s="150"/>
      <c r="JRU725" s="150"/>
      <c r="JRV725" s="150"/>
      <c r="JRW725" s="150"/>
      <c r="JRX725" s="150"/>
      <c r="JRY725" s="150"/>
      <c r="JRZ725" s="150"/>
      <c r="JSA725" s="150"/>
      <c r="JSB725" s="150"/>
      <c r="JSC725" s="150"/>
      <c r="JSD725" s="150"/>
      <c r="JSE725" s="150"/>
      <c r="JSF725" s="150"/>
      <c r="JSG725" s="150"/>
      <c r="JSH725" s="150"/>
      <c r="JSI725" s="150"/>
      <c r="JSJ725" s="150"/>
      <c r="JSK725" s="150"/>
      <c r="JSL725" s="150"/>
      <c r="JSM725" s="150"/>
      <c r="JSN725" s="150"/>
      <c r="JSO725" s="150"/>
      <c r="JSP725" s="150"/>
      <c r="JSQ725" s="150"/>
      <c r="JSR725" s="150"/>
      <c r="JSS725" s="150"/>
      <c r="JST725" s="150"/>
      <c r="JSU725" s="150"/>
      <c r="JSV725" s="150"/>
      <c r="JSW725" s="150"/>
      <c r="JSX725" s="150"/>
      <c r="JSY725" s="150"/>
      <c r="JSZ725" s="150"/>
      <c r="JTA725" s="150"/>
      <c r="JTB725" s="150"/>
      <c r="JTC725" s="150"/>
      <c r="JTD725" s="150"/>
      <c r="JTE725" s="150"/>
      <c r="JTF725" s="150"/>
      <c r="JTG725" s="150"/>
      <c r="JTH725" s="150"/>
      <c r="JTI725" s="150"/>
      <c r="JTJ725" s="150"/>
      <c r="JTK725" s="150"/>
      <c r="JTL725" s="150"/>
      <c r="JTM725" s="150"/>
      <c r="JTN725" s="150"/>
      <c r="JTO725" s="150"/>
      <c r="JTP725" s="150"/>
      <c r="JTQ725" s="150"/>
      <c r="JTR725" s="150"/>
      <c r="JTS725" s="150"/>
      <c r="JTT725" s="150"/>
      <c r="JTU725" s="150"/>
      <c r="JTV725" s="150"/>
      <c r="JTW725" s="150"/>
      <c r="JTX725" s="150"/>
      <c r="JTY725" s="150"/>
      <c r="JTZ725" s="150"/>
      <c r="JUA725" s="150"/>
      <c r="JUB725" s="150"/>
      <c r="JUC725" s="150"/>
      <c r="JUD725" s="150"/>
      <c r="JUE725" s="150"/>
      <c r="JUF725" s="150"/>
      <c r="JUG725" s="150"/>
      <c r="JUH725" s="150"/>
      <c r="JUI725" s="150"/>
      <c r="JUJ725" s="150"/>
      <c r="JUK725" s="150"/>
      <c r="JUL725" s="150"/>
      <c r="JUM725" s="150"/>
      <c r="JUN725" s="150"/>
      <c r="JUO725" s="150"/>
      <c r="JUP725" s="150"/>
      <c r="JUQ725" s="150"/>
      <c r="JUR725" s="150"/>
      <c r="JUS725" s="150"/>
      <c r="JUT725" s="150"/>
      <c r="JUU725" s="150"/>
      <c r="JUV725" s="150"/>
      <c r="JUW725" s="150"/>
      <c r="JUX725" s="150"/>
      <c r="JUY725" s="150"/>
      <c r="JUZ725" s="150"/>
      <c r="JVA725" s="150"/>
      <c r="JVB725" s="150"/>
      <c r="JVC725" s="150"/>
      <c r="JVD725" s="150"/>
      <c r="JVE725" s="150"/>
      <c r="JVF725" s="150"/>
      <c r="JVG725" s="150"/>
      <c r="JVH725" s="150"/>
      <c r="JVI725" s="150"/>
      <c r="JVJ725" s="150"/>
      <c r="JVK725" s="150"/>
      <c r="JVL725" s="150"/>
      <c r="JVM725" s="150"/>
      <c r="JVN725" s="150"/>
      <c r="JVO725" s="150"/>
      <c r="JVP725" s="150"/>
      <c r="JVQ725" s="150"/>
      <c r="JVR725" s="150"/>
      <c r="JVS725" s="150"/>
      <c r="JVT725" s="150"/>
      <c r="JVU725" s="150"/>
      <c r="JVV725" s="150"/>
      <c r="JVW725" s="150"/>
      <c r="JVX725" s="150"/>
      <c r="JVY725" s="150"/>
      <c r="JVZ725" s="150"/>
      <c r="JWA725" s="150"/>
      <c r="JWB725" s="150"/>
      <c r="JWC725" s="150"/>
      <c r="JWD725" s="150"/>
      <c r="JWE725" s="150"/>
      <c r="JWF725" s="150"/>
      <c r="JWG725" s="150"/>
      <c r="JWH725" s="150"/>
      <c r="JWI725" s="150"/>
      <c r="JWJ725" s="150"/>
      <c r="JWK725" s="150"/>
      <c r="JWL725" s="150"/>
      <c r="JWM725" s="150"/>
      <c r="JWN725" s="150"/>
      <c r="JWO725" s="150"/>
      <c r="JWP725" s="150"/>
      <c r="JWQ725" s="150"/>
      <c r="JWR725" s="150"/>
      <c r="JWS725" s="150"/>
      <c r="JWT725" s="150"/>
      <c r="JWU725" s="150"/>
      <c r="JWV725" s="150"/>
      <c r="JWW725" s="150"/>
      <c r="JWX725" s="150"/>
      <c r="JWY725" s="150"/>
      <c r="JWZ725" s="150"/>
      <c r="JXA725" s="150"/>
      <c r="JXB725" s="150"/>
      <c r="JXC725" s="150"/>
      <c r="JXD725" s="150"/>
      <c r="JXE725" s="150"/>
      <c r="JXF725" s="150"/>
      <c r="JXG725" s="150"/>
      <c r="JXH725" s="150"/>
      <c r="JXI725" s="150"/>
      <c r="JXJ725" s="150"/>
      <c r="JXK725" s="150"/>
      <c r="JXL725" s="150"/>
      <c r="JXM725" s="150"/>
      <c r="JXN725" s="150"/>
      <c r="JXO725" s="150"/>
      <c r="JXP725" s="150"/>
      <c r="JXQ725" s="150"/>
      <c r="JXR725" s="150"/>
      <c r="JXS725" s="150"/>
      <c r="JXT725" s="150"/>
      <c r="JXU725" s="150"/>
      <c r="JXV725" s="150"/>
      <c r="JXW725" s="150"/>
      <c r="JXX725" s="150"/>
      <c r="JXY725" s="150"/>
      <c r="JXZ725" s="150"/>
      <c r="JYA725" s="150"/>
      <c r="JYB725" s="150"/>
      <c r="JYC725" s="150"/>
      <c r="JYD725" s="150"/>
      <c r="JYE725" s="150"/>
      <c r="JYF725" s="150"/>
      <c r="JYG725" s="150"/>
      <c r="JYH725" s="150"/>
      <c r="JYI725" s="150"/>
      <c r="JYJ725" s="150"/>
      <c r="JYK725" s="150"/>
      <c r="JYL725" s="150"/>
      <c r="JYM725" s="150"/>
      <c r="JYN725" s="150"/>
      <c r="JYO725" s="150"/>
      <c r="JYP725" s="150"/>
      <c r="JYQ725" s="150"/>
      <c r="JYR725" s="150"/>
      <c r="JYS725" s="150"/>
      <c r="JYT725" s="150"/>
      <c r="JYU725" s="150"/>
      <c r="JYV725" s="150"/>
      <c r="JYW725" s="150"/>
      <c r="JYX725" s="150"/>
      <c r="JYY725" s="150"/>
      <c r="JYZ725" s="150"/>
      <c r="JZA725" s="150"/>
      <c r="JZB725" s="150"/>
      <c r="JZC725" s="150"/>
      <c r="JZD725" s="150"/>
      <c r="JZE725" s="150"/>
      <c r="JZF725" s="150"/>
      <c r="JZG725" s="150"/>
      <c r="JZH725" s="150"/>
      <c r="JZI725" s="150"/>
      <c r="JZJ725" s="150"/>
      <c r="JZK725" s="150"/>
      <c r="JZL725" s="150"/>
      <c r="JZM725" s="150"/>
      <c r="JZN725" s="150"/>
      <c r="JZO725" s="150"/>
      <c r="JZP725" s="150"/>
      <c r="JZQ725" s="150"/>
      <c r="JZR725" s="150"/>
      <c r="JZS725" s="150"/>
      <c r="JZT725" s="150"/>
      <c r="JZU725" s="150"/>
      <c r="JZV725" s="150"/>
      <c r="JZW725" s="150"/>
      <c r="JZX725" s="150"/>
      <c r="JZY725" s="150"/>
      <c r="JZZ725" s="150"/>
      <c r="KAA725" s="150"/>
      <c r="KAB725" s="150"/>
      <c r="KAC725" s="150"/>
      <c r="KAD725" s="150"/>
      <c r="KAE725" s="150"/>
      <c r="KAF725" s="150"/>
      <c r="KAG725" s="150"/>
      <c r="KAH725" s="150"/>
      <c r="KAI725" s="150"/>
      <c r="KAJ725" s="150"/>
      <c r="KAK725" s="150"/>
      <c r="KAL725" s="150"/>
      <c r="KAM725" s="150"/>
      <c r="KAN725" s="150"/>
      <c r="KAO725" s="150"/>
      <c r="KAP725" s="150"/>
      <c r="KAQ725" s="150"/>
      <c r="KAR725" s="150"/>
      <c r="KAS725" s="150"/>
      <c r="KAT725" s="150"/>
      <c r="KAU725" s="150"/>
      <c r="KAV725" s="150"/>
      <c r="KAW725" s="150"/>
      <c r="KAX725" s="150"/>
      <c r="KAY725" s="150"/>
      <c r="KAZ725" s="150"/>
      <c r="KBA725" s="150"/>
      <c r="KBB725" s="150"/>
      <c r="KBC725" s="150"/>
      <c r="KBD725" s="150"/>
      <c r="KBE725" s="150"/>
      <c r="KBF725" s="150"/>
      <c r="KBG725" s="150"/>
      <c r="KBH725" s="150"/>
      <c r="KBI725" s="150"/>
      <c r="KBJ725" s="150"/>
      <c r="KBK725" s="150"/>
      <c r="KBL725" s="150"/>
      <c r="KBM725" s="150"/>
      <c r="KBN725" s="150"/>
      <c r="KBO725" s="150"/>
      <c r="KBP725" s="150"/>
      <c r="KBQ725" s="150"/>
      <c r="KBR725" s="150"/>
      <c r="KBS725" s="150"/>
      <c r="KBT725" s="150"/>
      <c r="KBU725" s="150"/>
      <c r="KBV725" s="150"/>
      <c r="KBW725" s="150"/>
      <c r="KBX725" s="150"/>
      <c r="KBY725" s="150"/>
      <c r="KBZ725" s="150"/>
      <c r="KCA725" s="150"/>
      <c r="KCB725" s="150"/>
      <c r="KCC725" s="150"/>
      <c r="KCD725" s="150"/>
      <c r="KCE725" s="150"/>
      <c r="KCF725" s="150"/>
      <c r="KCG725" s="150"/>
      <c r="KCH725" s="150"/>
      <c r="KCI725" s="150"/>
      <c r="KCJ725" s="150"/>
      <c r="KCK725" s="150"/>
      <c r="KCL725" s="150"/>
      <c r="KCM725" s="150"/>
      <c r="KCN725" s="150"/>
      <c r="KCO725" s="150"/>
      <c r="KCP725" s="150"/>
      <c r="KCQ725" s="150"/>
      <c r="KCR725" s="150"/>
      <c r="KCS725" s="150"/>
      <c r="KCT725" s="150"/>
      <c r="KCU725" s="150"/>
      <c r="KCV725" s="150"/>
      <c r="KCW725" s="150"/>
      <c r="KCX725" s="150"/>
      <c r="KCY725" s="150"/>
      <c r="KCZ725" s="150"/>
      <c r="KDA725" s="150"/>
      <c r="KDB725" s="150"/>
      <c r="KDC725" s="150"/>
      <c r="KDD725" s="150"/>
      <c r="KDE725" s="150"/>
      <c r="KDF725" s="150"/>
      <c r="KDG725" s="150"/>
      <c r="KDH725" s="150"/>
      <c r="KDI725" s="150"/>
      <c r="KDJ725" s="150"/>
      <c r="KDK725" s="150"/>
      <c r="KDL725" s="150"/>
      <c r="KDM725" s="150"/>
      <c r="KDN725" s="150"/>
      <c r="KDO725" s="150"/>
      <c r="KDP725" s="150"/>
      <c r="KDQ725" s="150"/>
      <c r="KDR725" s="150"/>
      <c r="KDS725" s="150"/>
      <c r="KDT725" s="150"/>
      <c r="KDU725" s="150"/>
      <c r="KDV725" s="150"/>
      <c r="KDW725" s="150"/>
      <c r="KDX725" s="150"/>
      <c r="KDY725" s="150"/>
      <c r="KDZ725" s="150"/>
      <c r="KEA725" s="150"/>
      <c r="KEB725" s="150"/>
      <c r="KEC725" s="150"/>
      <c r="KED725" s="150"/>
      <c r="KEE725" s="150"/>
      <c r="KEF725" s="150"/>
      <c r="KEG725" s="150"/>
      <c r="KEH725" s="150"/>
      <c r="KEI725" s="150"/>
      <c r="KEJ725" s="150"/>
      <c r="KEK725" s="150"/>
      <c r="KEL725" s="150"/>
      <c r="KEM725" s="150"/>
      <c r="KEN725" s="150"/>
      <c r="KEO725" s="150"/>
      <c r="KEP725" s="150"/>
      <c r="KEQ725" s="150"/>
      <c r="KER725" s="150"/>
      <c r="KES725" s="150"/>
      <c r="KET725" s="150"/>
      <c r="KEU725" s="150"/>
      <c r="KEV725" s="150"/>
      <c r="KEW725" s="150"/>
      <c r="KEX725" s="150"/>
      <c r="KEY725" s="150"/>
      <c r="KEZ725" s="150"/>
      <c r="KFA725" s="150"/>
      <c r="KFB725" s="150"/>
      <c r="KFC725" s="150"/>
      <c r="KFD725" s="150"/>
      <c r="KFE725" s="150"/>
      <c r="KFF725" s="150"/>
      <c r="KFG725" s="150"/>
      <c r="KFH725" s="150"/>
      <c r="KFI725" s="150"/>
      <c r="KFJ725" s="150"/>
      <c r="KFK725" s="150"/>
      <c r="KFL725" s="150"/>
      <c r="KFM725" s="150"/>
      <c r="KFN725" s="150"/>
      <c r="KFO725" s="150"/>
      <c r="KFP725" s="150"/>
      <c r="KFQ725" s="150"/>
      <c r="KFR725" s="150"/>
      <c r="KFS725" s="150"/>
      <c r="KFT725" s="150"/>
      <c r="KFU725" s="150"/>
      <c r="KFV725" s="150"/>
      <c r="KFW725" s="150"/>
      <c r="KFX725" s="150"/>
      <c r="KFY725" s="150"/>
      <c r="KFZ725" s="150"/>
      <c r="KGA725" s="150"/>
      <c r="KGB725" s="150"/>
      <c r="KGC725" s="150"/>
      <c r="KGD725" s="150"/>
      <c r="KGE725" s="150"/>
      <c r="KGF725" s="150"/>
      <c r="KGG725" s="150"/>
      <c r="KGH725" s="150"/>
      <c r="KGI725" s="150"/>
      <c r="KGJ725" s="150"/>
      <c r="KGK725" s="150"/>
      <c r="KGL725" s="150"/>
      <c r="KGM725" s="150"/>
      <c r="KGN725" s="150"/>
      <c r="KGO725" s="150"/>
      <c r="KGP725" s="150"/>
      <c r="KGQ725" s="150"/>
      <c r="KGR725" s="150"/>
      <c r="KGS725" s="150"/>
      <c r="KGT725" s="150"/>
      <c r="KGU725" s="150"/>
      <c r="KGV725" s="150"/>
      <c r="KGW725" s="150"/>
      <c r="KGX725" s="150"/>
      <c r="KGY725" s="150"/>
      <c r="KGZ725" s="150"/>
      <c r="KHA725" s="150"/>
      <c r="KHB725" s="150"/>
      <c r="KHC725" s="150"/>
      <c r="KHD725" s="150"/>
      <c r="KHE725" s="150"/>
      <c r="KHF725" s="150"/>
      <c r="KHG725" s="150"/>
      <c r="KHH725" s="150"/>
      <c r="KHI725" s="150"/>
      <c r="KHJ725" s="150"/>
      <c r="KHK725" s="150"/>
      <c r="KHL725" s="150"/>
      <c r="KHM725" s="150"/>
      <c r="KHN725" s="150"/>
      <c r="KHO725" s="150"/>
      <c r="KHP725" s="150"/>
      <c r="KHQ725" s="150"/>
      <c r="KHR725" s="150"/>
      <c r="KHS725" s="150"/>
      <c r="KHT725" s="150"/>
      <c r="KHU725" s="150"/>
      <c r="KHV725" s="150"/>
      <c r="KHW725" s="150"/>
      <c r="KHX725" s="150"/>
      <c r="KHY725" s="150"/>
      <c r="KHZ725" s="150"/>
      <c r="KIA725" s="150"/>
      <c r="KIB725" s="150"/>
      <c r="KIC725" s="150"/>
      <c r="KID725" s="150"/>
      <c r="KIE725" s="150"/>
      <c r="KIF725" s="150"/>
      <c r="KIG725" s="150"/>
      <c r="KIH725" s="150"/>
      <c r="KII725" s="150"/>
      <c r="KIJ725" s="150"/>
      <c r="KIK725" s="150"/>
      <c r="KIL725" s="150"/>
      <c r="KIM725" s="150"/>
      <c r="KIN725" s="150"/>
      <c r="KIO725" s="150"/>
      <c r="KIP725" s="150"/>
      <c r="KIQ725" s="150"/>
      <c r="KIR725" s="150"/>
      <c r="KIS725" s="150"/>
      <c r="KIT725" s="150"/>
      <c r="KIU725" s="150"/>
      <c r="KIV725" s="150"/>
      <c r="KIW725" s="150"/>
      <c r="KIX725" s="150"/>
      <c r="KIY725" s="150"/>
      <c r="KIZ725" s="150"/>
      <c r="KJA725" s="150"/>
      <c r="KJB725" s="150"/>
      <c r="KJC725" s="150"/>
      <c r="KJD725" s="150"/>
      <c r="KJE725" s="150"/>
      <c r="KJF725" s="150"/>
      <c r="KJG725" s="150"/>
      <c r="KJH725" s="150"/>
      <c r="KJI725" s="150"/>
      <c r="KJJ725" s="150"/>
      <c r="KJK725" s="150"/>
      <c r="KJL725" s="150"/>
      <c r="KJM725" s="150"/>
      <c r="KJN725" s="150"/>
      <c r="KJO725" s="150"/>
      <c r="KJP725" s="150"/>
      <c r="KJQ725" s="150"/>
      <c r="KJR725" s="150"/>
      <c r="KJS725" s="150"/>
      <c r="KJT725" s="150"/>
      <c r="KJU725" s="150"/>
      <c r="KJV725" s="150"/>
      <c r="KJW725" s="150"/>
      <c r="KJX725" s="150"/>
      <c r="KJY725" s="150"/>
      <c r="KJZ725" s="150"/>
      <c r="KKA725" s="150"/>
      <c r="KKB725" s="150"/>
      <c r="KKC725" s="150"/>
      <c r="KKD725" s="150"/>
      <c r="KKE725" s="150"/>
      <c r="KKF725" s="150"/>
      <c r="KKG725" s="150"/>
      <c r="KKH725" s="150"/>
      <c r="KKI725" s="150"/>
      <c r="KKJ725" s="150"/>
      <c r="KKK725" s="150"/>
      <c r="KKL725" s="150"/>
      <c r="KKM725" s="150"/>
      <c r="KKN725" s="150"/>
      <c r="KKO725" s="150"/>
      <c r="KKP725" s="150"/>
      <c r="KKQ725" s="150"/>
      <c r="KKR725" s="150"/>
      <c r="KKS725" s="150"/>
      <c r="KKT725" s="150"/>
      <c r="KKU725" s="150"/>
      <c r="KKV725" s="150"/>
      <c r="KKW725" s="150"/>
      <c r="KKX725" s="150"/>
      <c r="KKY725" s="150"/>
      <c r="KKZ725" s="150"/>
      <c r="KLA725" s="150"/>
      <c r="KLB725" s="150"/>
      <c r="KLC725" s="150"/>
      <c r="KLD725" s="150"/>
      <c r="KLE725" s="150"/>
      <c r="KLF725" s="150"/>
      <c r="KLG725" s="150"/>
      <c r="KLH725" s="150"/>
      <c r="KLI725" s="150"/>
      <c r="KLJ725" s="150"/>
      <c r="KLK725" s="150"/>
      <c r="KLL725" s="150"/>
      <c r="KLM725" s="150"/>
      <c r="KLN725" s="150"/>
      <c r="KLO725" s="150"/>
      <c r="KLP725" s="150"/>
      <c r="KLQ725" s="150"/>
      <c r="KLR725" s="150"/>
      <c r="KLS725" s="150"/>
      <c r="KLT725" s="150"/>
      <c r="KLU725" s="150"/>
      <c r="KLV725" s="150"/>
      <c r="KLW725" s="150"/>
      <c r="KLX725" s="150"/>
      <c r="KLY725" s="150"/>
      <c r="KLZ725" s="150"/>
      <c r="KMA725" s="150"/>
      <c r="KMB725" s="150"/>
      <c r="KMC725" s="150"/>
      <c r="KMD725" s="150"/>
      <c r="KME725" s="150"/>
      <c r="KMF725" s="150"/>
      <c r="KMG725" s="150"/>
      <c r="KMH725" s="150"/>
      <c r="KMI725" s="150"/>
      <c r="KMJ725" s="150"/>
      <c r="KMK725" s="150"/>
      <c r="KML725" s="150"/>
      <c r="KMM725" s="150"/>
      <c r="KMN725" s="150"/>
      <c r="KMO725" s="150"/>
      <c r="KMP725" s="150"/>
      <c r="KMQ725" s="150"/>
      <c r="KMR725" s="150"/>
      <c r="KMS725" s="150"/>
      <c r="KMT725" s="150"/>
      <c r="KMU725" s="150"/>
      <c r="KMV725" s="150"/>
      <c r="KMW725" s="150"/>
      <c r="KMX725" s="150"/>
      <c r="KMY725" s="150"/>
      <c r="KMZ725" s="150"/>
      <c r="KNA725" s="150"/>
      <c r="KNB725" s="150"/>
      <c r="KNC725" s="150"/>
      <c r="KND725" s="150"/>
      <c r="KNE725" s="150"/>
      <c r="KNF725" s="150"/>
      <c r="KNG725" s="150"/>
      <c r="KNH725" s="150"/>
      <c r="KNI725" s="150"/>
      <c r="KNJ725" s="150"/>
      <c r="KNK725" s="150"/>
      <c r="KNL725" s="150"/>
      <c r="KNM725" s="150"/>
      <c r="KNN725" s="150"/>
      <c r="KNO725" s="150"/>
      <c r="KNP725" s="150"/>
      <c r="KNQ725" s="150"/>
      <c r="KNR725" s="150"/>
      <c r="KNS725" s="150"/>
      <c r="KNT725" s="150"/>
      <c r="KNU725" s="150"/>
      <c r="KNV725" s="150"/>
      <c r="KNW725" s="150"/>
      <c r="KNX725" s="150"/>
      <c r="KNY725" s="150"/>
      <c r="KNZ725" s="150"/>
      <c r="KOA725" s="150"/>
      <c r="KOB725" s="150"/>
      <c r="KOC725" s="150"/>
      <c r="KOD725" s="150"/>
      <c r="KOE725" s="150"/>
      <c r="KOF725" s="150"/>
      <c r="KOG725" s="150"/>
      <c r="KOH725" s="150"/>
      <c r="KOI725" s="150"/>
      <c r="KOJ725" s="150"/>
      <c r="KOK725" s="150"/>
      <c r="KOL725" s="150"/>
      <c r="KOM725" s="150"/>
      <c r="KON725" s="150"/>
      <c r="KOO725" s="150"/>
      <c r="KOP725" s="150"/>
      <c r="KOQ725" s="150"/>
      <c r="KOR725" s="150"/>
      <c r="KOS725" s="150"/>
      <c r="KOT725" s="150"/>
      <c r="KOU725" s="150"/>
      <c r="KOV725" s="150"/>
      <c r="KOW725" s="150"/>
      <c r="KOX725" s="150"/>
      <c r="KOY725" s="150"/>
      <c r="KOZ725" s="150"/>
      <c r="KPA725" s="150"/>
      <c r="KPB725" s="150"/>
      <c r="KPC725" s="150"/>
      <c r="KPD725" s="150"/>
      <c r="KPE725" s="150"/>
      <c r="KPF725" s="150"/>
      <c r="KPG725" s="150"/>
      <c r="KPH725" s="150"/>
      <c r="KPI725" s="150"/>
      <c r="KPJ725" s="150"/>
      <c r="KPK725" s="150"/>
      <c r="KPL725" s="150"/>
      <c r="KPM725" s="150"/>
      <c r="KPN725" s="150"/>
      <c r="KPO725" s="150"/>
      <c r="KPP725" s="150"/>
      <c r="KPQ725" s="150"/>
      <c r="KPR725" s="150"/>
      <c r="KPS725" s="150"/>
      <c r="KPT725" s="150"/>
      <c r="KPU725" s="150"/>
      <c r="KPV725" s="150"/>
      <c r="KPW725" s="150"/>
      <c r="KPX725" s="150"/>
      <c r="KPY725" s="150"/>
      <c r="KPZ725" s="150"/>
      <c r="KQA725" s="150"/>
      <c r="KQB725" s="150"/>
      <c r="KQC725" s="150"/>
      <c r="KQD725" s="150"/>
      <c r="KQE725" s="150"/>
      <c r="KQF725" s="150"/>
      <c r="KQG725" s="150"/>
      <c r="KQH725" s="150"/>
      <c r="KQI725" s="150"/>
      <c r="KQJ725" s="150"/>
      <c r="KQK725" s="150"/>
      <c r="KQL725" s="150"/>
      <c r="KQM725" s="150"/>
      <c r="KQN725" s="150"/>
      <c r="KQO725" s="150"/>
      <c r="KQP725" s="150"/>
      <c r="KQQ725" s="150"/>
      <c r="KQR725" s="150"/>
      <c r="KQS725" s="150"/>
      <c r="KQT725" s="150"/>
      <c r="KQU725" s="150"/>
      <c r="KQV725" s="150"/>
      <c r="KQW725" s="150"/>
      <c r="KQX725" s="150"/>
      <c r="KQY725" s="150"/>
      <c r="KQZ725" s="150"/>
      <c r="KRA725" s="150"/>
      <c r="KRB725" s="150"/>
      <c r="KRC725" s="150"/>
      <c r="KRD725" s="150"/>
      <c r="KRE725" s="150"/>
      <c r="KRF725" s="150"/>
      <c r="KRG725" s="150"/>
      <c r="KRH725" s="150"/>
      <c r="KRI725" s="150"/>
      <c r="KRJ725" s="150"/>
      <c r="KRK725" s="150"/>
      <c r="KRL725" s="150"/>
      <c r="KRM725" s="150"/>
      <c r="KRN725" s="150"/>
      <c r="KRO725" s="150"/>
      <c r="KRP725" s="150"/>
      <c r="KRQ725" s="150"/>
      <c r="KRR725" s="150"/>
      <c r="KRS725" s="150"/>
      <c r="KRT725" s="150"/>
      <c r="KRU725" s="150"/>
      <c r="KRV725" s="150"/>
      <c r="KRW725" s="150"/>
      <c r="KRX725" s="150"/>
      <c r="KRY725" s="150"/>
      <c r="KRZ725" s="150"/>
      <c r="KSA725" s="150"/>
      <c r="KSB725" s="150"/>
      <c r="KSC725" s="150"/>
      <c r="KSD725" s="150"/>
      <c r="KSE725" s="150"/>
      <c r="KSF725" s="150"/>
      <c r="KSG725" s="150"/>
      <c r="KSH725" s="150"/>
      <c r="KSI725" s="150"/>
      <c r="KSJ725" s="150"/>
      <c r="KSK725" s="150"/>
      <c r="KSL725" s="150"/>
      <c r="KSM725" s="150"/>
      <c r="KSN725" s="150"/>
      <c r="KSO725" s="150"/>
      <c r="KSP725" s="150"/>
      <c r="KSQ725" s="150"/>
      <c r="KSR725" s="150"/>
      <c r="KSS725" s="150"/>
      <c r="KST725" s="150"/>
      <c r="KSU725" s="150"/>
      <c r="KSV725" s="150"/>
      <c r="KSW725" s="150"/>
      <c r="KSX725" s="150"/>
      <c r="KSY725" s="150"/>
      <c r="KSZ725" s="150"/>
      <c r="KTA725" s="150"/>
      <c r="KTB725" s="150"/>
      <c r="KTC725" s="150"/>
      <c r="KTD725" s="150"/>
      <c r="KTE725" s="150"/>
      <c r="KTF725" s="150"/>
      <c r="KTG725" s="150"/>
      <c r="KTH725" s="150"/>
      <c r="KTI725" s="150"/>
      <c r="KTJ725" s="150"/>
      <c r="KTK725" s="150"/>
      <c r="KTL725" s="150"/>
      <c r="KTM725" s="150"/>
      <c r="KTN725" s="150"/>
      <c r="KTO725" s="150"/>
      <c r="KTP725" s="150"/>
      <c r="KTQ725" s="150"/>
      <c r="KTR725" s="150"/>
      <c r="KTS725" s="150"/>
      <c r="KTT725" s="150"/>
      <c r="KTU725" s="150"/>
      <c r="KTV725" s="150"/>
      <c r="KTW725" s="150"/>
      <c r="KTX725" s="150"/>
      <c r="KTY725" s="150"/>
      <c r="KTZ725" s="150"/>
      <c r="KUA725" s="150"/>
      <c r="KUB725" s="150"/>
      <c r="KUC725" s="150"/>
      <c r="KUD725" s="150"/>
      <c r="KUE725" s="150"/>
      <c r="KUF725" s="150"/>
      <c r="KUG725" s="150"/>
      <c r="KUH725" s="150"/>
      <c r="KUI725" s="150"/>
      <c r="KUJ725" s="150"/>
      <c r="KUK725" s="150"/>
      <c r="KUL725" s="150"/>
      <c r="KUM725" s="150"/>
      <c r="KUN725" s="150"/>
      <c r="KUO725" s="150"/>
      <c r="KUP725" s="150"/>
      <c r="KUQ725" s="150"/>
      <c r="KUR725" s="150"/>
      <c r="KUS725" s="150"/>
      <c r="KUT725" s="150"/>
      <c r="KUU725" s="150"/>
      <c r="KUV725" s="150"/>
      <c r="KUW725" s="150"/>
      <c r="KUX725" s="150"/>
      <c r="KUY725" s="150"/>
      <c r="KUZ725" s="150"/>
      <c r="KVA725" s="150"/>
      <c r="KVB725" s="150"/>
      <c r="KVC725" s="150"/>
      <c r="KVD725" s="150"/>
      <c r="KVE725" s="150"/>
      <c r="KVF725" s="150"/>
      <c r="KVG725" s="150"/>
      <c r="KVH725" s="150"/>
      <c r="KVI725" s="150"/>
      <c r="KVJ725" s="150"/>
      <c r="KVK725" s="150"/>
      <c r="KVL725" s="150"/>
      <c r="KVM725" s="150"/>
      <c r="KVN725" s="150"/>
      <c r="KVO725" s="150"/>
      <c r="KVP725" s="150"/>
      <c r="KVQ725" s="150"/>
      <c r="KVR725" s="150"/>
      <c r="KVS725" s="150"/>
      <c r="KVT725" s="150"/>
      <c r="KVU725" s="150"/>
      <c r="KVV725" s="150"/>
      <c r="KVW725" s="150"/>
      <c r="KVX725" s="150"/>
      <c r="KVY725" s="150"/>
      <c r="KVZ725" s="150"/>
      <c r="KWA725" s="150"/>
      <c r="KWB725" s="150"/>
      <c r="KWC725" s="150"/>
      <c r="KWD725" s="150"/>
      <c r="KWE725" s="150"/>
      <c r="KWF725" s="150"/>
      <c r="KWG725" s="150"/>
      <c r="KWH725" s="150"/>
      <c r="KWI725" s="150"/>
      <c r="KWJ725" s="150"/>
      <c r="KWK725" s="150"/>
      <c r="KWL725" s="150"/>
      <c r="KWM725" s="150"/>
      <c r="KWN725" s="150"/>
      <c r="KWO725" s="150"/>
      <c r="KWP725" s="150"/>
      <c r="KWQ725" s="150"/>
      <c r="KWR725" s="150"/>
      <c r="KWS725" s="150"/>
      <c r="KWT725" s="150"/>
      <c r="KWU725" s="150"/>
      <c r="KWV725" s="150"/>
      <c r="KWW725" s="150"/>
      <c r="KWX725" s="150"/>
      <c r="KWY725" s="150"/>
      <c r="KWZ725" s="150"/>
      <c r="KXA725" s="150"/>
      <c r="KXB725" s="150"/>
      <c r="KXC725" s="150"/>
      <c r="KXD725" s="150"/>
      <c r="KXE725" s="150"/>
      <c r="KXF725" s="150"/>
      <c r="KXG725" s="150"/>
      <c r="KXH725" s="150"/>
      <c r="KXI725" s="150"/>
      <c r="KXJ725" s="150"/>
      <c r="KXK725" s="150"/>
      <c r="KXL725" s="150"/>
      <c r="KXM725" s="150"/>
      <c r="KXN725" s="150"/>
      <c r="KXO725" s="150"/>
      <c r="KXP725" s="150"/>
      <c r="KXQ725" s="150"/>
      <c r="KXR725" s="150"/>
      <c r="KXS725" s="150"/>
      <c r="KXT725" s="150"/>
      <c r="KXU725" s="150"/>
      <c r="KXV725" s="150"/>
      <c r="KXW725" s="150"/>
      <c r="KXX725" s="150"/>
      <c r="KXY725" s="150"/>
      <c r="KXZ725" s="150"/>
      <c r="KYA725" s="150"/>
      <c r="KYB725" s="150"/>
      <c r="KYC725" s="150"/>
      <c r="KYD725" s="150"/>
      <c r="KYE725" s="150"/>
      <c r="KYF725" s="150"/>
      <c r="KYG725" s="150"/>
      <c r="KYH725" s="150"/>
      <c r="KYI725" s="150"/>
      <c r="KYJ725" s="150"/>
      <c r="KYK725" s="150"/>
      <c r="KYL725" s="150"/>
      <c r="KYM725" s="150"/>
      <c r="KYN725" s="150"/>
      <c r="KYO725" s="150"/>
      <c r="KYP725" s="150"/>
      <c r="KYQ725" s="150"/>
      <c r="KYR725" s="150"/>
      <c r="KYS725" s="150"/>
      <c r="KYT725" s="150"/>
      <c r="KYU725" s="150"/>
      <c r="KYV725" s="150"/>
      <c r="KYW725" s="150"/>
      <c r="KYX725" s="150"/>
      <c r="KYY725" s="150"/>
      <c r="KYZ725" s="150"/>
      <c r="KZA725" s="150"/>
      <c r="KZB725" s="150"/>
      <c r="KZC725" s="150"/>
      <c r="KZD725" s="150"/>
      <c r="KZE725" s="150"/>
      <c r="KZF725" s="150"/>
      <c r="KZG725" s="150"/>
      <c r="KZH725" s="150"/>
      <c r="KZI725" s="150"/>
      <c r="KZJ725" s="150"/>
      <c r="KZK725" s="150"/>
      <c r="KZL725" s="150"/>
      <c r="KZM725" s="150"/>
      <c r="KZN725" s="150"/>
      <c r="KZO725" s="150"/>
      <c r="KZP725" s="150"/>
      <c r="KZQ725" s="150"/>
      <c r="KZR725" s="150"/>
      <c r="KZS725" s="150"/>
      <c r="KZT725" s="150"/>
      <c r="KZU725" s="150"/>
      <c r="KZV725" s="150"/>
      <c r="KZW725" s="150"/>
      <c r="KZX725" s="150"/>
      <c r="KZY725" s="150"/>
      <c r="KZZ725" s="150"/>
      <c r="LAA725" s="150"/>
      <c r="LAB725" s="150"/>
      <c r="LAC725" s="150"/>
      <c r="LAD725" s="150"/>
      <c r="LAE725" s="150"/>
      <c r="LAF725" s="150"/>
      <c r="LAG725" s="150"/>
      <c r="LAH725" s="150"/>
      <c r="LAI725" s="150"/>
      <c r="LAJ725" s="150"/>
      <c r="LAK725" s="150"/>
      <c r="LAL725" s="150"/>
      <c r="LAM725" s="150"/>
      <c r="LAN725" s="150"/>
      <c r="LAO725" s="150"/>
      <c r="LAP725" s="150"/>
      <c r="LAQ725" s="150"/>
      <c r="LAR725" s="150"/>
      <c r="LAS725" s="150"/>
      <c r="LAT725" s="150"/>
      <c r="LAU725" s="150"/>
      <c r="LAV725" s="150"/>
      <c r="LAW725" s="150"/>
      <c r="LAX725" s="150"/>
      <c r="LAY725" s="150"/>
      <c r="LAZ725" s="150"/>
      <c r="LBA725" s="150"/>
      <c r="LBB725" s="150"/>
      <c r="LBC725" s="150"/>
      <c r="LBD725" s="150"/>
      <c r="LBE725" s="150"/>
      <c r="LBF725" s="150"/>
      <c r="LBG725" s="150"/>
      <c r="LBH725" s="150"/>
      <c r="LBI725" s="150"/>
      <c r="LBJ725" s="150"/>
      <c r="LBK725" s="150"/>
      <c r="LBL725" s="150"/>
      <c r="LBM725" s="150"/>
      <c r="LBN725" s="150"/>
      <c r="LBO725" s="150"/>
      <c r="LBP725" s="150"/>
      <c r="LBQ725" s="150"/>
      <c r="LBR725" s="150"/>
      <c r="LBS725" s="150"/>
      <c r="LBT725" s="150"/>
      <c r="LBU725" s="150"/>
      <c r="LBV725" s="150"/>
      <c r="LBW725" s="150"/>
      <c r="LBX725" s="150"/>
      <c r="LBY725" s="150"/>
      <c r="LBZ725" s="150"/>
      <c r="LCA725" s="150"/>
      <c r="LCB725" s="150"/>
      <c r="LCC725" s="150"/>
      <c r="LCD725" s="150"/>
      <c r="LCE725" s="150"/>
      <c r="LCF725" s="150"/>
      <c r="LCG725" s="150"/>
      <c r="LCH725" s="150"/>
      <c r="LCI725" s="150"/>
      <c r="LCJ725" s="150"/>
      <c r="LCK725" s="150"/>
      <c r="LCL725" s="150"/>
      <c r="LCM725" s="150"/>
      <c r="LCN725" s="150"/>
      <c r="LCO725" s="150"/>
      <c r="LCP725" s="150"/>
      <c r="LCQ725" s="150"/>
      <c r="LCR725" s="150"/>
      <c r="LCS725" s="150"/>
      <c r="LCT725" s="150"/>
      <c r="LCU725" s="150"/>
      <c r="LCV725" s="150"/>
      <c r="LCW725" s="150"/>
      <c r="LCX725" s="150"/>
      <c r="LCY725" s="150"/>
      <c r="LCZ725" s="150"/>
      <c r="LDA725" s="150"/>
      <c r="LDB725" s="150"/>
      <c r="LDC725" s="150"/>
      <c r="LDD725" s="150"/>
      <c r="LDE725" s="150"/>
      <c r="LDF725" s="150"/>
      <c r="LDG725" s="150"/>
      <c r="LDH725" s="150"/>
      <c r="LDI725" s="150"/>
      <c r="LDJ725" s="150"/>
      <c r="LDK725" s="150"/>
      <c r="LDL725" s="150"/>
      <c r="LDM725" s="150"/>
      <c r="LDN725" s="150"/>
      <c r="LDO725" s="150"/>
      <c r="LDP725" s="150"/>
      <c r="LDQ725" s="150"/>
      <c r="LDR725" s="150"/>
      <c r="LDS725" s="150"/>
      <c r="LDT725" s="150"/>
      <c r="LDU725" s="150"/>
      <c r="LDV725" s="150"/>
      <c r="LDW725" s="150"/>
      <c r="LDX725" s="150"/>
      <c r="LDY725" s="150"/>
      <c r="LDZ725" s="150"/>
      <c r="LEA725" s="150"/>
      <c r="LEB725" s="150"/>
      <c r="LEC725" s="150"/>
      <c r="LED725" s="150"/>
      <c r="LEE725" s="150"/>
      <c r="LEF725" s="150"/>
      <c r="LEG725" s="150"/>
      <c r="LEH725" s="150"/>
      <c r="LEI725" s="150"/>
      <c r="LEJ725" s="150"/>
      <c r="LEK725" s="150"/>
      <c r="LEL725" s="150"/>
      <c r="LEM725" s="150"/>
      <c r="LEN725" s="150"/>
      <c r="LEO725" s="150"/>
      <c r="LEP725" s="150"/>
      <c r="LEQ725" s="150"/>
      <c r="LER725" s="150"/>
      <c r="LES725" s="150"/>
      <c r="LET725" s="150"/>
      <c r="LEU725" s="150"/>
      <c r="LEV725" s="150"/>
      <c r="LEW725" s="150"/>
      <c r="LEX725" s="150"/>
      <c r="LEY725" s="150"/>
      <c r="LEZ725" s="150"/>
      <c r="LFA725" s="150"/>
      <c r="LFB725" s="150"/>
      <c r="LFC725" s="150"/>
      <c r="LFD725" s="150"/>
      <c r="LFE725" s="150"/>
      <c r="LFF725" s="150"/>
      <c r="LFG725" s="150"/>
      <c r="LFH725" s="150"/>
      <c r="LFI725" s="150"/>
      <c r="LFJ725" s="150"/>
      <c r="LFK725" s="150"/>
      <c r="LFL725" s="150"/>
      <c r="LFM725" s="150"/>
      <c r="LFN725" s="150"/>
      <c r="LFO725" s="150"/>
      <c r="LFP725" s="150"/>
      <c r="LFQ725" s="150"/>
      <c r="LFR725" s="150"/>
      <c r="LFS725" s="150"/>
      <c r="LFT725" s="150"/>
      <c r="LFU725" s="150"/>
      <c r="LFV725" s="150"/>
      <c r="LFW725" s="150"/>
      <c r="LFX725" s="150"/>
      <c r="LFY725" s="150"/>
      <c r="LFZ725" s="150"/>
      <c r="LGA725" s="150"/>
      <c r="LGB725" s="150"/>
      <c r="LGC725" s="150"/>
      <c r="LGD725" s="150"/>
      <c r="LGE725" s="150"/>
      <c r="LGF725" s="150"/>
      <c r="LGG725" s="150"/>
      <c r="LGH725" s="150"/>
      <c r="LGI725" s="150"/>
      <c r="LGJ725" s="150"/>
      <c r="LGK725" s="150"/>
      <c r="LGL725" s="150"/>
      <c r="LGM725" s="150"/>
      <c r="LGN725" s="150"/>
      <c r="LGO725" s="150"/>
      <c r="LGP725" s="150"/>
      <c r="LGQ725" s="150"/>
      <c r="LGR725" s="150"/>
      <c r="LGS725" s="150"/>
      <c r="LGT725" s="150"/>
      <c r="LGU725" s="150"/>
      <c r="LGV725" s="150"/>
      <c r="LGW725" s="150"/>
      <c r="LGX725" s="150"/>
      <c r="LGY725" s="150"/>
      <c r="LGZ725" s="150"/>
      <c r="LHA725" s="150"/>
      <c r="LHB725" s="150"/>
      <c r="LHC725" s="150"/>
      <c r="LHD725" s="150"/>
      <c r="LHE725" s="150"/>
      <c r="LHF725" s="150"/>
      <c r="LHG725" s="150"/>
      <c r="LHH725" s="150"/>
      <c r="LHI725" s="150"/>
      <c r="LHJ725" s="150"/>
      <c r="LHK725" s="150"/>
      <c r="LHL725" s="150"/>
      <c r="LHM725" s="150"/>
      <c r="LHN725" s="150"/>
      <c r="LHO725" s="150"/>
      <c r="LHP725" s="150"/>
      <c r="LHQ725" s="150"/>
      <c r="LHR725" s="150"/>
      <c r="LHS725" s="150"/>
      <c r="LHT725" s="150"/>
      <c r="LHU725" s="150"/>
      <c r="LHV725" s="150"/>
      <c r="LHW725" s="150"/>
      <c r="LHX725" s="150"/>
      <c r="LHY725" s="150"/>
      <c r="LHZ725" s="150"/>
      <c r="LIA725" s="150"/>
      <c r="LIB725" s="150"/>
      <c r="LIC725" s="150"/>
      <c r="LID725" s="150"/>
      <c r="LIE725" s="150"/>
      <c r="LIF725" s="150"/>
      <c r="LIG725" s="150"/>
      <c r="LIH725" s="150"/>
      <c r="LII725" s="150"/>
      <c r="LIJ725" s="150"/>
      <c r="LIK725" s="150"/>
      <c r="LIL725" s="150"/>
      <c r="LIM725" s="150"/>
      <c r="LIN725" s="150"/>
      <c r="LIO725" s="150"/>
      <c r="LIP725" s="150"/>
      <c r="LIQ725" s="150"/>
      <c r="LIR725" s="150"/>
      <c r="LIS725" s="150"/>
      <c r="LIT725" s="150"/>
      <c r="LIU725" s="150"/>
      <c r="LIV725" s="150"/>
      <c r="LIW725" s="150"/>
      <c r="LIX725" s="150"/>
      <c r="LIY725" s="150"/>
      <c r="LIZ725" s="150"/>
      <c r="LJA725" s="150"/>
      <c r="LJB725" s="150"/>
      <c r="LJC725" s="150"/>
      <c r="LJD725" s="150"/>
      <c r="LJE725" s="150"/>
      <c r="LJF725" s="150"/>
      <c r="LJG725" s="150"/>
      <c r="LJH725" s="150"/>
      <c r="LJI725" s="150"/>
      <c r="LJJ725" s="150"/>
      <c r="LJK725" s="150"/>
      <c r="LJL725" s="150"/>
      <c r="LJM725" s="150"/>
      <c r="LJN725" s="150"/>
      <c r="LJO725" s="150"/>
      <c r="LJP725" s="150"/>
      <c r="LJQ725" s="150"/>
      <c r="LJR725" s="150"/>
      <c r="LJS725" s="150"/>
      <c r="LJT725" s="150"/>
      <c r="LJU725" s="150"/>
      <c r="LJV725" s="150"/>
      <c r="LJW725" s="150"/>
      <c r="LJX725" s="150"/>
      <c r="LJY725" s="150"/>
      <c r="LJZ725" s="150"/>
      <c r="LKA725" s="150"/>
      <c r="LKB725" s="150"/>
      <c r="LKC725" s="150"/>
      <c r="LKD725" s="150"/>
      <c r="LKE725" s="150"/>
      <c r="LKF725" s="150"/>
      <c r="LKG725" s="150"/>
      <c r="LKH725" s="150"/>
      <c r="LKI725" s="150"/>
      <c r="LKJ725" s="150"/>
      <c r="LKK725" s="150"/>
      <c r="LKL725" s="150"/>
      <c r="LKM725" s="150"/>
      <c r="LKN725" s="150"/>
      <c r="LKO725" s="150"/>
      <c r="LKP725" s="150"/>
      <c r="LKQ725" s="150"/>
      <c r="LKR725" s="150"/>
      <c r="LKS725" s="150"/>
      <c r="LKT725" s="150"/>
      <c r="LKU725" s="150"/>
      <c r="LKV725" s="150"/>
      <c r="LKW725" s="150"/>
      <c r="LKX725" s="150"/>
      <c r="LKY725" s="150"/>
      <c r="LKZ725" s="150"/>
      <c r="LLA725" s="150"/>
      <c r="LLB725" s="150"/>
      <c r="LLC725" s="150"/>
      <c r="LLD725" s="150"/>
      <c r="LLE725" s="150"/>
      <c r="LLF725" s="150"/>
      <c r="LLG725" s="150"/>
      <c r="LLH725" s="150"/>
      <c r="LLI725" s="150"/>
      <c r="LLJ725" s="150"/>
      <c r="LLK725" s="150"/>
      <c r="LLL725" s="150"/>
      <c r="LLM725" s="150"/>
      <c r="LLN725" s="150"/>
      <c r="LLO725" s="150"/>
      <c r="LLP725" s="150"/>
      <c r="LLQ725" s="150"/>
      <c r="LLR725" s="150"/>
      <c r="LLS725" s="150"/>
      <c r="LLT725" s="150"/>
      <c r="LLU725" s="150"/>
      <c r="LLV725" s="150"/>
      <c r="LLW725" s="150"/>
      <c r="LLX725" s="150"/>
      <c r="LLY725" s="150"/>
      <c r="LLZ725" s="150"/>
      <c r="LMA725" s="150"/>
      <c r="LMB725" s="150"/>
      <c r="LMC725" s="150"/>
      <c r="LMD725" s="150"/>
      <c r="LME725" s="150"/>
      <c r="LMF725" s="150"/>
      <c r="LMG725" s="150"/>
      <c r="LMH725" s="150"/>
      <c r="LMI725" s="150"/>
      <c r="LMJ725" s="150"/>
      <c r="LMK725" s="150"/>
      <c r="LML725" s="150"/>
      <c r="LMM725" s="150"/>
      <c r="LMN725" s="150"/>
      <c r="LMO725" s="150"/>
      <c r="LMP725" s="150"/>
      <c r="LMQ725" s="150"/>
      <c r="LMR725" s="150"/>
      <c r="LMS725" s="150"/>
      <c r="LMT725" s="150"/>
      <c r="LMU725" s="150"/>
      <c r="LMV725" s="150"/>
      <c r="LMW725" s="150"/>
      <c r="LMX725" s="150"/>
      <c r="LMY725" s="150"/>
      <c r="LMZ725" s="150"/>
      <c r="LNA725" s="150"/>
      <c r="LNB725" s="150"/>
      <c r="LNC725" s="150"/>
      <c r="LND725" s="150"/>
      <c r="LNE725" s="150"/>
      <c r="LNF725" s="150"/>
      <c r="LNG725" s="150"/>
      <c r="LNH725" s="150"/>
      <c r="LNI725" s="150"/>
      <c r="LNJ725" s="150"/>
      <c r="LNK725" s="150"/>
      <c r="LNL725" s="150"/>
      <c r="LNM725" s="150"/>
      <c r="LNN725" s="150"/>
      <c r="LNO725" s="150"/>
      <c r="LNP725" s="150"/>
      <c r="LNQ725" s="150"/>
      <c r="LNR725" s="150"/>
      <c r="LNS725" s="150"/>
      <c r="LNT725" s="150"/>
      <c r="LNU725" s="150"/>
      <c r="LNV725" s="150"/>
      <c r="LNW725" s="150"/>
      <c r="LNX725" s="150"/>
      <c r="LNY725" s="150"/>
      <c r="LNZ725" s="150"/>
      <c r="LOA725" s="150"/>
      <c r="LOB725" s="150"/>
      <c r="LOC725" s="150"/>
      <c r="LOD725" s="150"/>
      <c r="LOE725" s="150"/>
      <c r="LOF725" s="150"/>
      <c r="LOG725" s="150"/>
      <c r="LOH725" s="150"/>
      <c r="LOI725" s="150"/>
      <c r="LOJ725" s="150"/>
      <c r="LOK725" s="150"/>
      <c r="LOL725" s="150"/>
      <c r="LOM725" s="150"/>
      <c r="LON725" s="150"/>
      <c r="LOO725" s="150"/>
      <c r="LOP725" s="150"/>
      <c r="LOQ725" s="150"/>
      <c r="LOR725" s="150"/>
      <c r="LOS725" s="150"/>
      <c r="LOT725" s="150"/>
      <c r="LOU725" s="150"/>
      <c r="LOV725" s="150"/>
      <c r="LOW725" s="150"/>
      <c r="LOX725" s="150"/>
      <c r="LOY725" s="150"/>
      <c r="LOZ725" s="150"/>
      <c r="LPA725" s="150"/>
      <c r="LPB725" s="150"/>
      <c r="LPC725" s="150"/>
      <c r="LPD725" s="150"/>
      <c r="LPE725" s="150"/>
      <c r="LPF725" s="150"/>
      <c r="LPG725" s="150"/>
      <c r="LPH725" s="150"/>
      <c r="LPI725" s="150"/>
      <c r="LPJ725" s="150"/>
      <c r="LPK725" s="150"/>
      <c r="LPL725" s="150"/>
      <c r="LPM725" s="150"/>
      <c r="LPN725" s="150"/>
      <c r="LPO725" s="150"/>
      <c r="LPP725" s="150"/>
      <c r="LPQ725" s="150"/>
      <c r="LPR725" s="150"/>
      <c r="LPS725" s="150"/>
      <c r="LPT725" s="150"/>
      <c r="LPU725" s="150"/>
      <c r="LPV725" s="150"/>
      <c r="LPW725" s="150"/>
      <c r="LPX725" s="150"/>
      <c r="LPY725" s="150"/>
      <c r="LPZ725" s="150"/>
      <c r="LQA725" s="150"/>
      <c r="LQB725" s="150"/>
      <c r="LQC725" s="150"/>
      <c r="LQD725" s="150"/>
      <c r="LQE725" s="150"/>
      <c r="LQF725" s="150"/>
      <c r="LQG725" s="150"/>
      <c r="LQH725" s="150"/>
      <c r="LQI725" s="150"/>
      <c r="LQJ725" s="150"/>
      <c r="LQK725" s="150"/>
      <c r="LQL725" s="150"/>
      <c r="LQM725" s="150"/>
      <c r="LQN725" s="150"/>
      <c r="LQO725" s="150"/>
      <c r="LQP725" s="150"/>
      <c r="LQQ725" s="150"/>
      <c r="LQR725" s="150"/>
      <c r="LQS725" s="150"/>
      <c r="LQT725" s="150"/>
      <c r="LQU725" s="150"/>
      <c r="LQV725" s="150"/>
      <c r="LQW725" s="150"/>
      <c r="LQX725" s="150"/>
      <c r="LQY725" s="150"/>
      <c r="LQZ725" s="150"/>
      <c r="LRA725" s="150"/>
      <c r="LRB725" s="150"/>
      <c r="LRC725" s="150"/>
      <c r="LRD725" s="150"/>
      <c r="LRE725" s="150"/>
      <c r="LRF725" s="150"/>
      <c r="LRG725" s="150"/>
      <c r="LRH725" s="150"/>
      <c r="LRI725" s="150"/>
      <c r="LRJ725" s="150"/>
      <c r="LRK725" s="150"/>
      <c r="LRL725" s="150"/>
      <c r="LRM725" s="150"/>
      <c r="LRN725" s="150"/>
      <c r="LRO725" s="150"/>
      <c r="LRP725" s="150"/>
      <c r="LRQ725" s="150"/>
      <c r="LRR725" s="150"/>
      <c r="LRS725" s="150"/>
      <c r="LRT725" s="150"/>
      <c r="LRU725" s="150"/>
      <c r="LRV725" s="150"/>
      <c r="LRW725" s="150"/>
      <c r="LRX725" s="150"/>
      <c r="LRY725" s="150"/>
      <c r="LRZ725" s="150"/>
      <c r="LSA725" s="150"/>
      <c r="LSB725" s="150"/>
      <c r="LSC725" s="150"/>
      <c r="LSD725" s="150"/>
      <c r="LSE725" s="150"/>
      <c r="LSF725" s="150"/>
      <c r="LSG725" s="150"/>
      <c r="LSH725" s="150"/>
      <c r="LSI725" s="150"/>
      <c r="LSJ725" s="150"/>
      <c r="LSK725" s="150"/>
      <c r="LSL725" s="150"/>
      <c r="LSM725" s="150"/>
      <c r="LSN725" s="150"/>
      <c r="LSO725" s="150"/>
      <c r="LSP725" s="150"/>
      <c r="LSQ725" s="150"/>
      <c r="LSR725" s="150"/>
      <c r="LSS725" s="150"/>
      <c r="LST725" s="150"/>
      <c r="LSU725" s="150"/>
      <c r="LSV725" s="150"/>
      <c r="LSW725" s="150"/>
      <c r="LSX725" s="150"/>
      <c r="LSY725" s="150"/>
      <c r="LSZ725" s="150"/>
      <c r="LTA725" s="150"/>
      <c r="LTB725" s="150"/>
      <c r="LTC725" s="150"/>
      <c r="LTD725" s="150"/>
      <c r="LTE725" s="150"/>
      <c r="LTF725" s="150"/>
      <c r="LTG725" s="150"/>
      <c r="LTH725" s="150"/>
      <c r="LTI725" s="150"/>
      <c r="LTJ725" s="150"/>
      <c r="LTK725" s="150"/>
      <c r="LTL725" s="150"/>
      <c r="LTM725" s="150"/>
      <c r="LTN725" s="150"/>
      <c r="LTO725" s="150"/>
      <c r="LTP725" s="150"/>
      <c r="LTQ725" s="150"/>
      <c r="LTR725" s="150"/>
      <c r="LTS725" s="150"/>
      <c r="LTT725" s="150"/>
      <c r="LTU725" s="150"/>
      <c r="LTV725" s="150"/>
      <c r="LTW725" s="150"/>
      <c r="LTX725" s="150"/>
      <c r="LTY725" s="150"/>
      <c r="LTZ725" s="150"/>
      <c r="LUA725" s="150"/>
      <c r="LUB725" s="150"/>
      <c r="LUC725" s="150"/>
      <c r="LUD725" s="150"/>
      <c r="LUE725" s="150"/>
      <c r="LUF725" s="150"/>
      <c r="LUG725" s="150"/>
      <c r="LUH725" s="150"/>
      <c r="LUI725" s="150"/>
      <c r="LUJ725" s="150"/>
      <c r="LUK725" s="150"/>
      <c r="LUL725" s="150"/>
      <c r="LUM725" s="150"/>
      <c r="LUN725" s="150"/>
      <c r="LUO725" s="150"/>
      <c r="LUP725" s="150"/>
      <c r="LUQ725" s="150"/>
      <c r="LUR725" s="150"/>
      <c r="LUS725" s="150"/>
      <c r="LUT725" s="150"/>
      <c r="LUU725" s="150"/>
      <c r="LUV725" s="150"/>
      <c r="LUW725" s="150"/>
      <c r="LUX725" s="150"/>
      <c r="LUY725" s="150"/>
      <c r="LUZ725" s="150"/>
      <c r="LVA725" s="150"/>
      <c r="LVB725" s="150"/>
      <c r="LVC725" s="150"/>
      <c r="LVD725" s="150"/>
      <c r="LVE725" s="150"/>
      <c r="LVF725" s="150"/>
      <c r="LVG725" s="150"/>
      <c r="LVH725" s="150"/>
      <c r="LVI725" s="150"/>
      <c r="LVJ725" s="150"/>
      <c r="LVK725" s="150"/>
      <c r="LVL725" s="150"/>
      <c r="LVM725" s="150"/>
      <c r="LVN725" s="150"/>
      <c r="LVO725" s="150"/>
      <c r="LVP725" s="150"/>
      <c r="LVQ725" s="150"/>
      <c r="LVR725" s="150"/>
      <c r="LVS725" s="150"/>
      <c r="LVT725" s="150"/>
      <c r="LVU725" s="150"/>
      <c r="LVV725" s="150"/>
      <c r="LVW725" s="150"/>
      <c r="LVX725" s="150"/>
      <c r="LVY725" s="150"/>
      <c r="LVZ725" s="150"/>
      <c r="LWA725" s="150"/>
      <c r="LWB725" s="150"/>
      <c r="LWC725" s="150"/>
      <c r="LWD725" s="150"/>
      <c r="LWE725" s="150"/>
      <c r="LWF725" s="150"/>
      <c r="LWG725" s="150"/>
      <c r="LWH725" s="150"/>
      <c r="LWI725" s="150"/>
      <c r="LWJ725" s="150"/>
      <c r="LWK725" s="150"/>
      <c r="LWL725" s="150"/>
      <c r="LWM725" s="150"/>
      <c r="LWN725" s="150"/>
      <c r="LWO725" s="150"/>
      <c r="LWP725" s="150"/>
      <c r="LWQ725" s="150"/>
      <c r="LWR725" s="150"/>
      <c r="LWS725" s="150"/>
      <c r="LWT725" s="150"/>
      <c r="LWU725" s="150"/>
      <c r="LWV725" s="150"/>
      <c r="LWW725" s="150"/>
      <c r="LWX725" s="150"/>
      <c r="LWY725" s="150"/>
      <c r="LWZ725" s="150"/>
      <c r="LXA725" s="150"/>
      <c r="LXB725" s="150"/>
      <c r="LXC725" s="150"/>
      <c r="LXD725" s="150"/>
      <c r="LXE725" s="150"/>
      <c r="LXF725" s="150"/>
      <c r="LXG725" s="150"/>
      <c r="LXH725" s="150"/>
      <c r="LXI725" s="150"/>
      <c r="LXJ725" s="150"/>
      <c r="LXK725" s="150"/>
      <c r="LXL725" s="150"/>
      <c r="LXM725" s="150"/>
      <c r="LXN725" s="150"/>
      <c r="LXO725" s="150"/>
      <c r="LXP725" s="150"/>
      <c r="LXQ725" s="150"/>
      <c r="LXR725" s="150"/>
      <c r="LXS725" s="150"/>
      <c r="LXT725" s="150"/>
      <c r="LXU725" s="150"/>
      <c r="LXV725" s="150"/>
      <c r="LXW725" s="150"/>
      <c r="LXX725" s="150"/>
      <c r="LXY725" s="150"/>
      <c r="LXZ725" s="150"/>
      <c r="LYA725" s="150"/>
      <c r="LYB725" s="150"/>
      <c r="LYC725" s="150"/>
      <c r="LYD725" s="150"/>
      <c r="LYE725" s="150"/>
      <c r="LYF725" s="150"/>
      <c r="LYG725" s="150"/>
      <c r="LYH725" s="150"/>
      <c r="LYI725" s="150"/>
      <c r="LYJ725" s="150"/>
      <c r="LYK725" s="150"/>
      <c r="LYL725" s="150"/>
      <c r="LYM725" s="150"/>
      <c r="LYN725" s="150"/>
      <c r="LYO725" s="150"/>
      <c r="LYP725" s="150"/>
      <c r="LYQ725" s="150"/>
      <c r="LYR725" s="150"/>
      <c r="LYS725" s="150"/>
      <c r="LYT725" s="150"/>
      <c r="LYU725" s="150"/>
      <c r="LYV725" s="150"/>
      <c r="LYW725" s="150"/>
      <c r="LYX725" s="150"/>
      <c r="LYY725" s="150"/>
      <c r="LYZ725" s="150"/>
      <c r="LZA725" s="150"/>
      <c r="LZB725" s="150"/>
      <c r="LZC725" s="150"/>
      <c r="LZD725" s="150"/>
      <c r="LZE725" s="150"/>
      <c r="LZF725" s="150"/>
      <c r="LZG725" s="150"/>
      <c r="LZH725" s="150"/>
      <c r="LZI725" s="150"/>
      <c r="LZJ725" s="150"/>
      <c r="LZK725" s="150"/>
      <c r="LZL725" s="150"/>
      <c r="LZM725" s="150"/>
      <c r="LZN725" s="150"/>
      <c r="LZO725" s="150"/>
      <c r="LZP725" s="150"/>
      <c r="LZQ725" s="150"/>
      <c r="LZR725" s="150"/>
      <c r="LZS725" s="150"/>
      <c r="LZT725" s="150"/>
      <c r="LZU725" s="150"/>
      <c r="LZV725" s="150"/>
      <c r="LZW725" s="150"/>
      <c r="LZX725" s="150"/>
      <c r="LZY725" s="150"/>
      <c r="LZZ725" s="150"/>
      <c r="MAA725" s="150"/>
      <c r="MAB725" s="150"/>
      <c r="MAC725" s="150"/>
      <c r="MAD725" s="150"/>
      <c r="MAE725" s="150"/>
      <c r="MAF725" s="150"/>
      <c r="MAG725" s="150"/>
      <c r="MAH725" s="150"/>
      <c r="MAI725" s="150"/>
      <c r="MAJ725" s="150"/>
      <c r="MAK725" s="150"/>
      <c r="MAL725" s="150"/>
      <c r="MAM725" s="150"/>
      <c r="MAN725" s="150"/>
      <c r="MAO725" s="150"/>
      <c r="MAP725" s="150"/>
      <c r="MAQ725" s="150"/>
      <c r="MAR725" s="150"/>
      <c r="MAS725" s="150"/>
      <c r="MAT725" s="150"/>
      <c r="MAU725" s="150"/>
      <c r="MAV725" s="150"/>
      <c r="MAW725" s="150"/>
      <c r="MAX725" s="150"/>
      <c r="MAY725" s="150"/>
      <c r="MAZ725" s="150"/>
      <c r="MBA725" s="150"/>
      <c r="MBB725" s="150"/>
      <c r="MBC725" s="150"/>
      <c r="MBD725" s="150"/>
      <c r="MBE725" s="150"/>
      <c r="MBF725" s="150"/>
      <c r="MBG725" s="150"/>
      <c r="MBH725" s="150"/>
      <c r="MBI725" s="150"/>
      <c r="MBJ725" s="150"/>
      <c r="MBK725" s="150"/>
      <c r="MBL725" s="150"/>
      <c r="MBM725" s="150"/>
      <c r="MBN725" s="150"/>
      <c r="MBO725" s="150"/>
      <c r="MBP725" s="150"/>
      <c r="MBQ725" s="150"/>
      <c r="MBR725" s="150"/>
      <c r="MBS725" s="150"/>
      <c r="MBT725" s="150"/>
      <c r="MBU725" s="150"/>
      <c r="MBV725" s="150"/>
      <c r="MBW725" s="150"/>
      <c r="MBX725" s="150"/>
      <c r="MBY725" s="150"/>
      <c r="MBZ725" s="150"/>
      <c r="MCA725" s="150"/>
      <c r="MCB725" s="150"/>
      <c r="MCC725" s="150"/>
      <c r="MCD725" s="150"/>
      <c r="MCE725" s="150"/>
      <c r="MCF725" s="150"/>
      <c r="MCG725" s="150"/>
      <c r="MCH725" s="150"/>
      <c r="MCI725" s="150"/>
      <c r="MCJ725" s="150"/>
      <c r="MCK725" s="150"/>
      <c r="MCL725" s="150"/>
      <c r="MCM725" s="150"/>
      <c r="MCN725" s="150"/>
      <c r="MCO725" s="150"/>
      <c r="MCP725" s="150"/>
      <c r="MCQ725" s="150"/>
      <c r="MCR725" s="150"/>
      <c r="MCS725" s="150"/>
      <c r="MCT725" s="150"/>
      <c r="MCU725" s="150"/>
      <c r="MCV725" s="150"/>
      <c r="MCW725" s="150"/>
      <c r="MCX725" s="150"/>
      <c r="MCY725" s="150"/>
      <c r="MCZ725" s="150"/>
      <c r="MDA725" s="150"/>
      <c r="MDB725" s="150"/>
      <c r="MDC725" s="150"/>
      <c r="MDD725" s="150"/>
      <c r="MDE725" s="150"/>
      <c r="MDF725" s="150"/>
      <c r="MDG725" s="150"/>
      <c r="MDH725" s="150"/>
      <c r="MDI725" s="150"/>
      <c r="MDJ725" s="150"/>
      <c r="MDK725" s="150"/>
      <c r="MDL725" s="150"/>
      <c r="MDM725" s="150"/>
      <c r="MDN725" s="150"/>
      <c r="MDO725" s="150"/>
      <c r="MDP725" s="150"/>
      <c r="MDQ725" s="150"/>
      <c r="MDR725" s="150"/>
      <c r="MDS725" s="150"/>
      <c r="MDT725" s="150"/>
      <c r="MDU725" s="150"/>
      <c r="MDV725" s="150"/>
      <c r="MDW725" s="150"/>
      <c r="MDX725" s="150"/>
      <c r="MDY725" s="150"/>
      <c r="MDZ725" s="150"/>
      <c r="MEA725" s="150"/>
      <c r="MEB725" s="150"/>
      <c r="MEC725" s="150"/>
      <c r="MED725" s="150"/>
      <c r="MEE725" s="150"/>
      <c r="MEF725" s="150"/>
      <c r="MEG725" s="150"/>
      <c r="MEH725" s="150"/>
      <c r="MEI725" s="150"/>
      <c r="MEJ725" s="150"/>
      <c r="MEK725" s="150"/>
      <c r="MEL725" s="150"/>
      <c r="MEM725" s="150"/>
      <c r="MEN725" s="150"/>
      <c r="MEO725" s="150"/>
      <c r="MEP725" s="150"/>
      <c r="MEQ725" s="150"/>
      <c r="MER725" s="150"/>
      <c r="MES725" s="150"/>
      <c r="MET725" s="150"/>
      <c r="MEU725" s="150"/>
      <c r="MEV725" s="150"/>
      <c r="MEW725" s="150"/>
      <c r="MEX725" s="150"/>
      <c r="MEY725" s="150"/>
      <c r="MEZ725" s="150"/>
      <c r="MFA725" s="150"/>
      <c r="MFB725" s="150"/>
      <c r="MFC725" s="150"/>
      <c r="MFD725" s="150"/>
      <c r="MFE725" s="150"/>
      <c r="MFF725" s="150"/>
      <c r="MFG725" s="150"/>
      <c r="MFH725" s="150"/>
      <c r="MFI725" s="150"/>
      <c r="MFJ725" s="150"/>
      <c r="MFK725" s="150"/>
      <c r="MFL725" s="150"/>
      <c r="MFM725" s="150"/>
      <c r="MFN725" s="150"/>
      <c r="MFO725" s="150"/>
      <c r="MFP725" s="150"/>
      <c r="MFQ725" s="150"/>
      <c r="MFR725" s="150"/>
      <c r="MFS725" s="150"/>
      <c r="MFT725" s="150"/>
      <c r="MFU725" s="150"/>
      <c r="MFV725" s="150"/>
      <c r="MFW725" s="150"/>
      <c r="MFX725" s="150"/>
      <c r="MFY725" s="150"/>
      <c r="MFZ725" s="150"/>
      <c r="MGA725" s="150"/>
      <c r="MGB725" s="150"/>
      <c r="MGC725" s="150"/>
      <c r="MGD725" s="150"/>
      <c r="MGE725" s="150"/>
      <c r="MGF725" s="150"/>
      <c r="MGG725" s="150"/>
      <c r="MGH725" s="150"/>
      <c r="MGI725" s="150"/>
      <c r="MGJ725" s="150"/>
      <c r="MGK725" s="150"/>
      <c r="MGL725" s="150"/>
      <c r="MGM725" s="150"/>
      <c r="MGN725" s="150"/>
      <c r="MGO725" s="150"/>
      <c r="MGP725" s="150"/>
      <c r="MGQ725" s="150"/>
      <c r="MGR725" s="150"/>
      <c r="MGS725" s="150"/>
      <c r="MGT725" s="150"/>
      <c r="MGU725" s="150"/>
      <c r="MGV725" s="150"/>
      <c r="MGW725" s="150"/>
      <c r="MGX725" s="150"/>
      <c r="MGY725" s="150"/>
      <c r="MGZ725" s="150"/>
      <c r="MHA725" s="150"/>
      <c r="MHB725" s="150"/>
      <c r="MHC725" s="150"/>
      <c r="MHD725" s="150"/>
      <c r="MHE725" s="150"/>
      <c r="MHF725" s="150"/>
      <c r="MHG725" s="150"/>
      <c r="MHH725" s="150"/>
      <c r="MHI725" s="150"/>
      <c r="MHJ725" s="150"/>
      <c r="MHK725" s="150"/>
      <c r="MHL725" s="150"/>
      <c r="MHM725" s="150"/>
      <c r="MHN725" s="150"/>
      <c r="MHO725" s="150"/>
      <c r="MHP725" s="150"/>
      <c r="MHQ725" s="150"/>
      <c r="MHR725" s="150"/>
      <c r="MHS725" s="150"/>
      <c r="MHT725" s="150"/>
      <c r="MHU725" s="150"/>
      <c r="MHV725" s="150"/>
      <c r="MHW725" s="150"/>
      <c r="MHX725" s="150"/>
      <c r="MHY725" s="150"/>
      <c r="MHZ725" s="150"/>
      <c r="MIA725" s="150"/>
      <c r="MIB725" s="150"/>
      <c r="MIC725" s="150"/>
      <c r="MID725" s="150"/>
      <c r="MIE725" s="150"/>
      <c r="MIF725" s="150"/>
      <c r="MIG725" s="150"/>
      <c r="MIH725" s="150"/>
      <c r="MII725" s="150"/>
      <c r="MIJ725" s="150"/>
      <c r="MIK725" s="150"/>
      <c r="MIL725" s="150"/>
      <c r="MIM725" s="150"/>
      <c r="MIN725" s="150"/>
      <c r="MIO725" s="150"/>
      <c r="MIP725" s="150"/>
      <c r="MIQ725" s="150"/>
      <c r="MIR725" s="150"/>
      <c r="MIS725" s="150"/>
      <c r="MIT725" s="150"/>
      <c r="MIU725" s="150"/>
      <c r="MIV725" s="150"/>
      <c r="MIW725" s="150"/>
      <c r="MIX725" s="150"/>
      <c r="MIY725" s="150"/>
      <c r="MIZ725" s="150"/>
      <c r="MJA725" s="150"/>
      <c r="MJB725" s="150"/>
      <c r="MJC725" s="150"/>
      <c r="MJD725" s="150"/>
      <c r="MJE725" s="150"/>
      <c r="MJF725" s="150"/>
      <c r="MJG725" s="150"/>
      <c r="MJH725" s="150"/>
      <c r="MJI725" s="150"/>
      <c r="MJJ725" s="150"/>
      <c r="MJK725" s="150"/>
      <c r="MJL725" s="150"/>
      <c r="MJM725" s="150"/>
      <c r="MJN725" s="150"/>
      <c r="MJO725" s="150"/>
      <c r="MJP725" s="150"/>
      <c r="MJQ725" s="150"/>
      <c r="MJR725" s="150"/>
      <c r="MJS725" s="150"/>
      <c r="MJT725" s="150"/>
      <c r="MJU725" s="150"/>
      <c r="MJV725" s="150"/>
      <c r="MJW725" s="150"/>
      <c r="MJX725" s="150"/>
      <c r="MJY725" s="150"/>
      <c r="MJZ725" s="150"/>
      <c r="MKA725" s="150"/>
      <c r="MKB725" s="150"/>
      <c r="MKC725" s="150"/>
      <c r="MKD725" s="150"/>
      <c r="MKE725" s="150"/>
      <c r="MKF725" s="150"/>
      <c r="MKG725" s="150"/>
      <c r="MKH725" s="150"/>
      <c r="MKI725" s="150"/>
      <c r="MKJ725" s="150"/>
      <c r="MKK725" s="150"/>
      <c r="MKL725" s="150"/>
      <c r="MKM725" s="150"/>
      <c r="MKN725" s="150"/>
      <c r="MKO725" s="150"/>
      <c r="MKP725" s="150"/>
      <c r="MKQ725" s="150"/>
      <c r="MKR725" s="150"/>
      <c r="MKS725" s="150"/>
      <c r="MKT725" s="150"/>
      <c r="MKU725" s="150"/>
      <c r="MKV725" s="150"/>
      <c r="MKW725" s="150"/>
      <c r="MKX725" s="150"/>
      <c r="MKY725" s="150"/>
      <c r="MKZ725" s="150"/>
      <c r="MLA725" s="150"/>
      <c r="MLB725" s="150"/>
      <c r="MLC725" s="150"/>
      <c r="MLD725" s="150"/>
      <c r="MLE725" s="150"/>
      <c r="MLF725" s="150"/>
      <c r="MLG725" s="150"/>
      <c r="MLH725" s="150"/>
      <c r="MLI725" s="150"/>
      <c r="MLJ725" s="150"/>
      <c r="MLK725" s="150"/>
      <c r="MLL725" s="150"/>
      <c r="MLM725" s="150"/>
      <c r="MLN725" s="150"/>
      <c r="MLO725" s="150"/>
      <c r="MLP725" s="150"/>
      <c r="MLQ725" s="150"/>
      <c r="MLR725" s="150"/>
      <c r="MLS725" s="150"/>
      <c r="MLT725" s="150"/>
      <c r="MLU725" s="150"/>
      <c r="MLV725" s="150"/>
      <c r="MLW725" s="150"/>
      <c r="MLX725" s="150"/>
      <c r="MLY725" s="150"/>
      <c r="MLZ725" s="150"/>
      <c r="MMA725" s="150"/>
      <c r="MMB725" s="150"/>
      <c r="MMC725" s="150"/>
      <c r="MMD725" s="150"/>
      <c r="MME725" s="150"/>
      <c r="MMF725" s="150"/>
      <c r="MMG725" s="150"/>
      <c r="MMH725" s="150"/>
      <c r="MMI725" s="150"/>
      <c r="MMJ725" s="150"/>
      <c r="MMK725" s="150"/>
      <c r="MML725" s="150"/>
      <c r="MMM725" s="150"/>
      <c r="MMN725" s="150"/>
      <c r="MMO725" s="150"/>
      <c r="MMP725" s="150"/>
      <c r="MMQ725" s="150"/>
      <c r="MMR725" s="150"/>
      <c r="MMS725" s="150"/>
      <c r="MMT725" s="150"/>
      <c r="MMU725" s="150"/>
      <c r="MMV725" s="150"/>
      <c r="MMW725" s="150"/>
      <c r="MMX725" s="150"/>
      <c r="MMY725" s="150"/>
      <c r="MMZ725" s="150"/>
      <c r="MNA725" s="150"/>
      <c r="MNB725" s="150"/>
      <c r="MNC725" s="150"/>
      <c r="MND725" s="150"/>
      <c r="MNE725" s="150"/>
      <c r="MNF725" s="150"/>
      <c r="MNG725" s="150"/>
      <c r="MNH725" s="150"/>
      <c r="MNI725" s="150"/>
      <c r="MNJ725" s="150"/>
      <c r="MNK725" s="150"/>
      <c r="MNL725" s="150"/>
      <c r="MNM725" s="150"/>
      <c r="MNN725" s="150"/>
      <c r="MNO725" s="150"/>
      <c r="MNP725" s="150"/>
      <c r="MNQ725" s="150"/>
      <c r="MNR725" s="150"/>
      <c r="MNS725" s="150"/>
      <c r="MNT725" s="150"/>
      <c r="MNU725" s="150"/>
      <c r="MNV725" s="150"/>
      <c r="MNW725" s="150"/>
      <c r="MNX725" s="150"/>
      <c r="MNY725" s="150"/>
      <c r="MNZ725" s="150"/>
      <c r="MOA725" s="150"/>
      <c r="MOB725" s="150"/>
      <c r="MOC725" s="150"/>
      <c r="MOD725" s="150"/>
      <c r="MOE725" s="150"/>
      <c r="MOF725" s="150"/>
      <c r="MOG725" s="150"/>
      <c r="MOH725" s="150"/>
      <c r="MOI725" s="150"/>
      <c r="MOJ725" s="150"/>
      <c r="MOK725" s="150"/>
      <c r="MOL725" s="150"/>
      <c r="MOM725" s="150"/>
      <c r="MON725" s="150"/>
      <c r="MOO725" s="150"/>
      <c r="MOP725" s="150"/>
      <c r="MOQ725" s="150"/>
      <c r="MOR725" s="150"/>
      <c r="MOS725" s="150"/>
      <c r="MOT725" s="150"/>
      <c r="MOU725" s="150"/>
      <c r="MOV725" s="150"/>
      <c r="MOW725" s="150"/>
      <c r="MOX725" s="150"/>
      <c r="MOY725" s="150"/>
      <c r="MOZ725" s="150"/>
      <c r="MPA725" s="150"/>
      <c r="MPB725" s="150"/>
      <c r="MPC725" s="150"/>
      <c r="MPD725" s="150"/>
      <c r="MPE725" s="150"/>
      <c r="MPF725" s="150"/>
      <c r="MPG725" s="150"/>
      <c r="MPH725" s="150"/>
      <c r="MPI725" s="150"/>
      <c r="MPJ725" s="150"/>
      <c r="MPK725" s="150"/>
      <c r="MPL725" s="150"/>
      <c r="MPM725" s="150"/>
      <c r="MPN725" s="150"/>
      <c r="MPO725" s="150"/>
      <c r="MPP725" s="150"/>
      <c r="MPQ725" s="150"/>
      <c r="MPR725" s="150"/>
      <c r="MPS725" s="150"/>
      <c r="MPT725" s="150"/>
      <c r="MPU725" s="150"/>
      <c r="MPV725" s="150"/>
      <c r="MPW725" s="150"/>
      <c r="MPX725" s="150"/>
      <c r="MPY725" s="150"/>
      <c r="MPZ725" s="150"/>
      <c r="MQA725" s="150"/>
      <c r="MQB725" s="150"/>
      <c r="MQC725" s="150"/>
      <c r="MQD725" s="150"/>
      <c r="MQE725" s="150"/>
      <c r="MQF725" s="150"/>
      <c r="MQG725" s="150"/>
      <c r="MQH725" s="150"/>
      <c r="MQI725" s="150"/>
      <c r="MQJ725" s="150"/>
      <c r="MQK725" s="150"/>
      <c r="MQL725" s="150"/>
      <c r="MQM725" s="150"/>
      <c r="MQN725" s="150"/>
      <c r="MQO725" s="150"/>
      <c r="MQP725" s="150"/>
      <c r="MQQ725" s="150"/>
      <c r="MQR725" s="150"/>
      <c r="MQS725" s="150"/>
      <c r="MQT725" s="150"/>
      <c r="MQU725" s="150"/>
      <c r="MQV725" s="150"/>
      <c r="MQW725" s="150"/>
      <c r="MQX725" s="150"/>
      <c r="MQY725" s="150"/>
      <c r="MQZ725" s="150"/>
      <c r="MRA725" s="150"/>
      <c r="MRB725" s="150"/>
      <c r="MRC725" s="150"/>
      <c r="MRD725" s="150"/>
      <c r="MRE725" s="150"/>
      <c r="MRF725" s="150"/>
      <c r="MRG725" s="150"/>
      <c r="MRH725" s="150"/>
      <c r="MRI725" s="150"/>
      <c r="MRJ725" s="150"/>
      <c r="MRK725" s="150"/>
      <c r="MRL725" s="150"/>
      <c r="MRM725" s="150"/>
      <c r="MRN725" s="150"/>
      <c r="MRO725" s="150"/>
      <c r="MRP725" s="150"/>
      <c r="MRQ725" s="150"/>
      <c r="MRR725" s="150"/>
      <c r="MRS725" s="150"/>
      <c r="MRT725" s="150"/>
      <c r="MRU725" s="150"/>
      <c r="MRV725" s="150"/>
      <c r="MRW725" s="150"/>
      <c r="MRX725" s="150"/>
      <c r="MRY725" s="150"/>
      <c r="MRZ725" s="150"/>
      <c r="MSA725" s="150"/>
      <c r="MSB725" s="150"/>
      <c r="MSC725" s="150"/>
      <c r="MSD725" s="150"/>
      <c r="MSE725" s="150"/>
      <c r="MSF725" s="150"/>
      <c r="MSG725" s="150"/>
      <c r="MSH725" s="150"/>
      <c r="MSI725" s="150"/>
      <c r="MSJ725" s="150"/>
      <c r="MSK725" s="150"/>
      <c r="MSL725" s="150"/>
      <c r="MSM725" s="150"/>
      <c r="MSN725" s="150"/>
      <c r="MSO725" s="150"/>
      <c r="MSP725" s="150"/>
      <c r="MSQ725" s="150"/>
      <c r="MSR725" s="150"/>
      <c r="MSS725" s="150"/>
      <c r="MST725" s="150"/>
      <c r="MSU725" s="150"/>
      <c r="MSV725" s="150"/>
      <c r="MSW725" s="150"/>
      <c r="MSX725" s="150"/>
      <c r="MSY725" s="150"/>
      <c r="MSZ725" s="150"/>
      <c r="MTA725" s="150"/>
      <c r="MTB725" s="150"/>
      <c r="MTC725" s="150"/>
      <c r="MTD725" s="150"/>
      <c r="MTE725" s="150"/>
      <c r="MTF725" s="150"/>
      <c r="MTG725" s="150"/>
      <c r="MTH725" s="150"/>
      <c r="MTI725" s="150"/>
      <c r="MTJ725" s="150"/>
      <c r="MTK725" s="150"/>
      <c r="MTL725" s="150"/>
      <c r="MTM725" s="150"/>
      <c r="MTN725" s="150"/>
      <c r="MTO725" s="150"/>
      <c r="MTP725" s="150"/>
      <c r="MTQ725" s="150"/>
      <c r="MTR725" s="150"/>
      <c r="MTS725" s="150"/>
      <c r="MTT725" s="150"/>
      <c r="MTU725" s="150"/>
      <c r="MTV725" s="150"/>
      <c r="MTW725" s="150"/>
      <c r="MTX725" s="150"/>
      <c r="MTY725" s="150"/>
      <c r="MTZ725" s="150"/>
      <c r="MUA725" s="150"/>
      <c r="MUB725" s="150"/>
      <c r="MUC725" s="150"/>
      <c r="MUD725" s="150"/>
      <c r="MUE725" s="150"/>
      <c r="MUF725" s="150"/>
      <c r="MUG725" s="150"/>
      <c r="MUH725" s="150"/>
      <c r="MUI725" s="150"/>
      <c r="MUJ725" s="150"/>
      <c r="MUK725" s="150"/>
      <c r="MUL725" s="150"/>
      <c r="MUM725" s="150"/>
      <c r="MUN725" s="150"/>
      <c r="MUO725" s="150"/>
      <c r="MUP725" s="150"/>
      <c r="MUQ725" s="150"/>
      <c r="MUR725" s="150"/>
      <c r="MUS725" s="150"/>
      <c r="MUT725" s="150"/>
      <c r="MUU725" s="150"/>
      <c r="MUV725" s="150"/>
      <c r="MUW725" s="150"/>
      <c r="MUX725" s="150"/>
      <c r="MUY725" s="150"/>
      <c r="MUZ725" s="150"/>
      <c r="MVA725" s="150"/>
      <c r="MVB725" s="150"/>
      <c r="MVC725" s="150"/>
      <c r="MVD725" s="150"/>
      <c r="MVE725" s="150"/>
      <c r="MVF725" s="150"/>
      <c r="MVG725" s="150"/>
      <c r="MVH725" s="150"/>
      <c r="MVI725" s="150"/>
      <c r="MVJ725" s="150"/>
      <c r="MVK725" s="150"/>
      <c r="MVL725" s="150"/>
      <c r="MVM725" s="150"/>
      <c r="MVN725" s="150"/>
      <c r="MVO725" s="150"/>
      <c r="MVP725" s="150"/>
      <c r="MVQ725" s="150"/>
      <c r="MVR725" s="150"/>
      <c r="MVS725" s="150"/>
      <c r="MVT725" s="150"/>
      <c r="MVU725" s="150"/>
      <c r="MVV725" s="150"/>
      <c r="MVW725" s="150"/>
      <c r="MVX725" s="150"/>
      <c r="MVY725" s="150"/>
      <c r="MVZ725" s="150"/>
      <c r="MWA725" s="150"/>
      <c r="MWB725" s="150"/>
      <c r="MWC725" s="150"/>
      <c r="MWD725" s="150"/>
      <c r="MWE725" s="150"/>
      <c r="MWF725" s="150"/>
      <c r="MWG725" s="150"/>
      <c r="MWH725" s="150"/>
      <c r="MWI725" s="150"/>
      <c r="MWJ725" s="150"/>
      <c r="MWK725" s="150"/>
      <c r="MWL725" s="150"/>
      <c r="MWM725" s="150"/>
      <c r="MWN725" s="150"/>
      <c r="MWO725" s="150"/>
      <c r="MWP725" s="150"/>
      <c r="MWQ725" s="150"/>
      <c r="MWR725" s="150"/>
      <c r="MWS725" s="150"/>
      <c r="MWT725" s="150"/>
      <c r="MWU725" s="150"/>
      <c r="MWV725" s="150"/>
      <c r="MWW725" s="150"/>
      <c r="MWX725" s="150"/>
      <c r="MWY725" s="150"/>
      <c r="MWZ725" s="150"/>
      <c r="MXA725" s="150"/>
      <c r="MXB725" s="150"/>
      <c r="MXC725" s="150"/>
      <c r="MXD725" s="150"/>
      <c r="MXE725" s="150"/>
      <c r="MXF725" s="150"/>
      <c r="MXG725" s="150"/>
      <c r="MXH725" s="150"/>
      <c r="MXI725" s="150"/>
      <c r="MXJ725" s="150"/>
      <c r="MXK725" s="150"/>
      <c r="MXL725" s="150"/>
      <c r="MXM725" s="150"/>
      <c r="MXN725" s="150"/>
      <c r="MXO725" s="150"/>
      <c r="MXP725" s="150"/>
      <c r="MXQ725" s="150"/>
      <c r="MXR725" s="150"/>
      <c r="MXS725" s="150"/>
      <c r="MXT725" s="150"/>
      <c r="MXU725" s="150"/>
      <c r="MXV725" s="150"/>
      <c r="MXW725" s="150"/>
      <c r="MXX725" s="150"/>
      <c r="MXY725" s="150"/>
      <c r="MXZ725" s="150"/>
      <c r="MYA725" s="150"/>
      <c r="MYB725" s="150"/>
      <c r="MYC725" s="150"/>
      <c r="MYD725" s="150"/>
      <c r="MYE725" s="150"/>
      <c r="MYF725" s="150"/>
      <c r="MYG725" s="150"/>
      <c r="MYH725" s="150"/>
      <c r="MYI725" s="150"/>
      <c r="MYJ725" s="150"/>
      <c r="MYK725" s="150"/>
      <c r="MYL725" s="150"/>
      <c r="MYM725" s="150"/>
      <c r="MYN725" s="150"/>
      <c r="MYO725" s="150"/>
      <c r="MYP725" s="150"/>
      <c r="MYQ725" s="150"/>
      <c r="MYR725" s="150"/>
      <c r="MYS725" s="150"/>
      <c r="MYT725" s="150"/>
      <c r="MYU725" s="150"/>
      <c r="MYV725" s="150"/>
      <c r="MYW725" s="150"/>
      <c r="MYX725" s="150"/>
      <c r="MYY725" s="150"/>
      <c r="MYZ725" s="150"/>
      <c r="MZA725" s="150"/>
      <c r="MZB725" s="150"/>
      <c r="MZC725" s="150"/>
      <c r="MZD725" s="150"/>
      <c r="MZE725" s="150"/>
      <c r="MZF725" s="150"/>
      <c r="MZG725" s="150"/>
      <c r="MZH725" s="150"/>
      <c r="MZI725" s="150"/>
      <c r="MZJ725" s="150"/>
      <c r="MZK725" s="150"/>
      <c r="MZL725" s="150"/>
      <c r="MZM725" s="150"/>
      <c r="MZN725" s="150"/>
      <c r="MZO725" s="150"/>
      <c r="MZP725" s="150"/>
      <c r="MZQ725" s="150"/>
      <c r="MZR725" s="150"/>
      <c r="MZS725" s="150"/>
      <c r="MZT725" s="150"/>
      <c r="MZU725" s="150"/>
      <c r="MZV725" s="150"/>
      <c r="MZW725" s="150"/>
      <c r="MZX725" s="150"/>
      <c r="MZY725" s="150"/>
      <c r="MZZ725" s="150"/>
      <c r="NAA725" s="150"/>
      <c r="NAB725" s="150"/>
      <c r="NAC725" s="150"/>
      <c r="NAD725" s="150"/>
      <c r="NAE725" s="150"/>
      <c r="NAF725" s="150"/>
      <c r="NAG725" s="150"/>
      <c r="NAH725" s="150"/>
      <c r="NAI725" s="150"/>
      <c r="NAJ725" s="150"/>
      <c r="NAK725" s="150"/>
      <c r="NAL725" s="150"/>
      <c r="NAM725" s="150"/>
      <c r="NAN725" s="150"/>
      <c r="NAO725" s="150"/>
      <c r="NAP725" s="150"/>
      <c r="NAQ725" s="150"/>
      <c r="NAR725" s="150"/>
      <c r="NAS725" s="150"/>
      <c r="NAT725" s="150"/>
      <c r="NAU725" s="150"/>
      <c r="NAV725" s="150"/>
      <c r="NAW725" s="150"/>
      <c r="NAX725" s="150"/>
      <c r="NAY725" s="150"/>
      <c r="NAZ725" s="150"/>
      <c r="NBA725" s="150"/>
      <c r="NBB725" s="150"/>
      <c r="NBC725" s="150"/>
      <c r="NBD725" s="150"/>
      <c r="NBE725" s="150"/>
      <c r="NBF725" s="150"/>
      <c r="NBG725" s="150"/>
      <c r="NBH725" s="150"/>
      <c r="NBI725" s="150"/>
      <c r="NBJ725" s="150"/>
      <c r="NBK725" s="150"/>
      <c r="NBL725" s="150"/>
      <c r="NBM725" s="150"/>
      <c r="NBN725" s="150"/>
      <c r="NBO725" s="150"/>
      <c r="NBP725" s="150"/>
      <c r="NBQ725" s="150"/>
      <c r="NBR725" s="150"/>
      <c r="NBS725" s="150"/>
      <c r="NBT725" s="150"/>
      <c r="NBU725" s="150"/>
      <c r="NBV725" s="150"/>
      <c r="NBW725" s="150"/>
      <c r="NBX725" s="150"/>
      <c r="NBY725" s="150"/>
      <c r="NBZ725" s="150"/>
      <c r="NCA725" s="150"/>
      <c r="NCB725" s="150"/>
      <c r="NCC725" s="150"/>
      <c r="NCD725" s="150"/>
      <c r="NCE725" s="150"/>
      <c r="NCF725" s="150"/>
      <c r="NCG725" s="150"/>
      <c r="NCH725" s="150"/>
      <c r="NCI725" s="150"/>
      <c r="NCJ725" s="150"/>
      <c r="NCK725" s="150"/>
      <c r="NCL725" s="150"/>
      <c r="NCM725" s="150"/>
      <c r="NCN725" s="150"/>
      <c r="NCO725" s="150"/>
      <c r="NCP725" s="150"/>
      <c r="NCQ725" s="150"/>
      <c r="NCR725" s="150"/>
      <c r="NCS725" s="150"/>
      <c r="NCT725" s="150"/>
      <c r="NCU725" s="150"/>
      <c r="NCV725" s="150"/>
      <c r="NCW725" s="150"/>
      <c r="NCX725" s="150"/>
      <c r="NCY725" s="150"/>
      <c r="NCZ725" s="150"/>
      <c r="NDA725" s="150"/>
      <c r="NDB725" s="150"/>
      <c r="NDC725" s="150"/>
      <c r="NDD725" s="150"/>
      <c r="NDE725" s="150"/>
      <c r="NDF725" s="150"/>
      <c r="NDG725" s="150"/>
      <c r="NDH725" s="150"/>
      <c r="NDI725" s="150"/>
      <c r="NDJ725" s="150"/>
      <c r="NDK725" s="150"/>
      <c r="NDL725" s="150"/>
      <c r="NDM725" s="150"/>
      <c r="NDN725" s="150"/>
      <c r="NDO725" s="150"/>
      <c r="NDP725" s="150"/>
      <c r="NDQ725" s="150"/>
      <c r="NDR725" s="150"/>
      <c r="NDS725" s="150"/>
      <c r="NDT725" s="150"/>
      <c r="NDU725" s="150"/>
      <c r="NDV725" s="150"/>
      <c r="NDW725" s="150"/>
      <c r="NDX725" s="150"/>
      <c r="NDY725" s="150"/>
      <c r="NDZ725" s="150"/>
      <c r="NEA725" s="150"/>
      <c r="NEB725" s="150"/>
      <c r="NEC725" s="150"/>
      <c r="NED725" s="150"/>
      <c r="NEE725" s="150"/>
      <c r="NEF725" s="150"/>
      <c r="NEG725" s="150"/>
      <c r="NEH725" s="150"/>
      <c r="NEI725" s="150"/>
      <c r="NEJ725" s="150"/>
      <c r="NEK725" s="150"/>
      <c r="NEL725" s="150"/>
      <c r="NEM725" s="150"/>
      <c r="NEN725" s="150"/>
      <c r="NEO725" s="150"/>
      <c r="NEP725" s="150"/>
      <c r="NEQ725" s="150"/>
      <c r="NER725" s="150"/>
      <c r="NES725" s="150"/>
      <c r="NET725" s="150"/>
      <c r="NEU725" s="150"/>
      <c r="NEV725" s="150"/>
      <c r="NEW725" s="150"/>
      <c r="NEX725" s="150"/>
      <c r="NEY725" s="150"/>
      <c r="NEZ725" s="150"/>
      <c r="NFA725" s="150"/>
      <c r="NFB725" s="150"/>
      <c r="NFC725" s="150"/>
      <c r="NFD725" s="150"/>
      <c r="NFE725" s="150"/>
      <c r="NFF725" s="150"/>
      <c r="NFG725" s="150"/>
      <c r="NFH725" s="150"/>
      <c r="NFI725" s="150"/>
      <c r="NFJ725" s="150"/>
      <c r="NFK725" s="150"/>
      <c r="NFL725" s="150"/>
      <c r="NFM725" s="150"/>
      <c r="NFN725" s="150"/>
      <c r="NFO725" s="150"/>
      <c r="NFP725" s="150"/>
      <c r="NFQ725" s="150"/>
      <c r="NFR725" s="150"/>
      <c r="NFS725" s="150"/>
      <c r="NFT725" s="150"/>
      <c r="NFU725" s="150"/>
      <c r="NFV725" s="150"/>
      <c r="NFW725" s="150"/>
      <c r="NFX725" s="150"/>
      <c r="NFY725" s="150"/>
      <c r="NFZ725" s="150"/>
      <c r="NGA725" s="150"/>
      <c r="NGB725" s="150"/>
      <c r="NGC725" s="150"/>
      <c r="NGD725" s="150"/>
      <c r="NGE725" s="150"/>
      <c r="NGF725" s="150"/>
      <c r="NGG725" s="150"/>
      <c r="NGH725" s="150"/>
      <c r="NGI725" s="150"/>
      <c r="NGJ725" s="150"/>
      <c r="NGK725" s="150"/>
      <c r="NGL725" s="150"/>
      <c r="NGM725" s="150"/>
      <c r="NGN725" s="150"/>
      <c r="NGO725" s="150"/>
      <c r="NGP725" s="150"/>
      <c r="NGQ725" s="150"/>
      <c r="NGR725" s="150"/>
      <c r="NGS725" s="150"/>
      <c r="NGT725" s="150"/>
      <c r="NGU725" s="150"/>
      <c r="NGV725" s="150"/>
      <c r="NGW725" s="150"/>
      <c r="NGX725" s="150"/>
      <c r="NGY725" s="150"/>
      <c r="NGZ725" s="150"/>
      <c r="NHA725" s="150"/>
      <c r="NHB725" s="150"/>
      <c r="NHC725" s="150"/>
      <c r="NHD725" s="150"/>
      <c r="NHE725" s="150"/>
      <c r="NHF725" s="150"/>
      <c r="NHG725" s="150"/>
      <c r="NHH725" s="150"/>
      <c r="NHI725" s="150"/>
      <c r="NHJ725" s="150"/>
      <c r="NHK725" s="150"/>
      <c r="NHL725" s="150"/>
      <c r="NHM725" s="150"/>
      <c r="NHN725" s="150"/>
      <c r="NHO725" s="150"/>
      <c r="NHP725" s="150"/>
      <c r="NHQ725" s="150"/>
      <c r="NHR725" s="150"/>
      <c r="NHS725" s="150"/>
      <c r="NHT725" s="150"/>
      <c r="NHU725" s="150"/>
      <c r="NHV725" s="150"/>
      <c r="NHW725" s="150"/>
      <c r="NHX725" s="150"/>
      <c r="NHY725" s="150"/>
      <c r="NHZ725" s="150"/>
      <c r="NIA725" s="150"/>
      <c r="NIB725" s="150"/>
      <c r="NIC725" s="150"/>
      <c r="NID725" s="150"/>
      <c r="NIE725" s="150"/>
      <c r="NIF725" s="150"/>
      <c r="NIG725" s="150"/>
      <c r="NIH725" s="150"/>
      <c r="NII725" s="150"/>
      <c r="NIJ725" s="150"/>
      <c r="NIK725" s="150"/>
      <c r="NIL725" s="150"/>
      <c r="NIM725" s="150"/>
      <c r="NIN725" s="150"/>
      <c r="NIO725" s="150"/>
      <c r="NIP725" s="150"/>
      <c r="NIQ725" s="150"/>
      <c r="NIR725" s="150"/>
      <c r="NIS725" s="150"/>
      <c r="NIT725" s="150"/>
      <c r="NIU725" s="150"/>
      <c r="NIV725" s="150"/>
      <c r="NIW725" s="150"/>
      <c r="NIX725" s="150"/>
      <c r="NIY725" s="150"/>
      <c r="NIZ725" s="150"/>
      <c r="NJA725" s="150"/>
      <c r="NJB725" s="150"/>
      <c r="NJC725" s="150"/>
      <c r="NJD725" s="150"/>
      <c r="NJE725" s="150"/>
      <c r="NJF725" s="150"/>
      <c r="NJG725" s="150"/>
      <c r="NJH725" s="150"/>
      <c r="NJI725" s="150"/>
      <c r="NJJ725" s="150"/>
      <c r="NJK725" s="150"/>
      <c r="NJL725" s="150"/>
      <c r="NJM725" s="150"/>
      <c r="NJN725" s="150"/>
      <c r="NJO725" s="150"/>
      <c r="NJP725" s="150"/>
      <c r="NJQ725" s="150"/>
      <c r="NJR725" s="150"/>
      <c r="NJS725" s="150"/>
      <c r="NJT725" s="150"/>
      <c r="NJU725" s="150"/>
      <c r="NJV725" s="150"/>
      <c r="NJW725" s="150"/>
      <c r="NJX725" s="150"/>
      <c r="NJY725" s="150"/>
      <c r="NJZ725" s="150"/>
      <c r="NKA725" s="150"/>
      <c r="NKB725" s="150"/>
      <c r="NKC725" s="150"/>
      <c r="NKD725" s="150"/>
      <c r="NKE725" s="150"/>
      <c r="NKF725" s="150"/>
      <c r="NKG725" s="150"/>
      <c r="NKH725" s="150"/>
      <c r="NKI725" s="150"/>
      <c r="NKJ725" s="150"/>
      <c r="NKK725" s="150"/>
      <c r="NKL725" s="150"/>
      <c r="NKM725" s="150"/>
      <c r="NKN725" s="150"/>
      <c r="NKO725" s="150"/>
      <c r="NKP725" s="150"/>
      <c r="NKQ725" s="150"/>
      <c r="NKR725" s="150"/>
      <c r="NKS725" s="150"/>
      <c r="NKT725" s="150"/>
      <c r="NKU725" s="150"/>
      <c r="NKV725" s="150"/>
      <c r="NKW725" s="150"/>
      <c r="NKX725" s="150"/>
      <c r="NKY725" s="150"/>
      <c r="NKZ725" s="150"/>
      <c r="NLA725" s="150"/>
      <c r="NLB725" s="150"/>
      <c r="NLC725" s="150"/>
      <c r="NLD725" s="150"/>
      <c r="NLE725" s="150"/>
      <c r="NLF725" s="150"/>
      <c r="NLG725" s="150"/>
      <c r="NLH725" s="150"/>
      <c r="NLI725" s="150"/>
      <c r="NLJ725" s="150"/>
      <c r="NLK725" s="150"/>
      <c r="NLL725" s="150"/>
      <c r="NLM725" s="150"/>
      <c r="NLN725" s="150"/>
      <c r="NLO725" s="150"/>
      <c r="NLP725" s="150"/>
      <c r="NLQ725" s="150"/>
      <c r="NLR725" s="150"/>
      <c r="NLS725" s="150"/>
      <c r="NLT725" s="150"/>
      <c r="NLU725" s="150"/>
      <c r="NLV725" s="150"/>
      <c r="NLW725" s="150"/>
      <c r="NLX725" s="150"/>
      <c r="NLY725" s="150"/>
      <c r="NLZ725" s="150"/>
      <c r="NMA725" s="150"/>
      <c r="NMB725" s="150"/>
      <c r="NMC725" s="150"/>
      <c r="NMD725" s="150"/>
      <c r="NME725" s="150"/>
      <c r="NMF725" s="150"/>
      <c r="NMG725" s="150"/>
      <c r="NMH725" s="150"/>
      <c r="NMI725" s="150"/>
      <c r="NMJ725" s="150"/>
      <c r="NMK725" s="150"/>
      <c r="NML725" s="150"/>
      <c r="NMM725" s="150"/>
      <c r="NMN725" s="150"/>
      <c r="NMO725" s="150"/>
      <c r="NMP725" s="150"/>
      <c r="NMQ725" s="150"/>
      <c r="NMR725" s="150"/>
      <c r="NMS725" s="150"/>
      <c r="NMT725" s="150"/>
      <c r="NMU725" s="150"/>
      <c r="NMV725" s="150"/>
      <c r="NMW725" s="150"/>
      <c r="NMX725" s="150"/>
      <c r="NMY725" s="150"/>
      <c r="NMZ725" s="150"/>
      <c r="NNA725" s="150"/>
      <c r="NNB725" s="150"/>
      <c r="NNC725" s="150"/>
      <c r="NND725" s="150"/>
      <c r="NNE725" s="150"/>
      <c r="NNF725" s="150"/>
      <c r="NNG725" s="150"/>
      <c r="NNH725" s="150"/>
      <c r="NNI725" s="150"/>
      <c r="NNJ725" s="150"/>
      <c r="NNK725" s="150"/>
      <c r="NNL725" s="150"/>
      <c r="NNM725" s="150"/>
      <c r="NNN725" s="150"/>
      <c r="NNO725" s="150"/>
      <c r="NNP725" s="150"/>
      <c r="NNQ725" s="150"/>
      <c r="NNR725" s="150"/>
      <c r="NNS725" s="150"/>
      <c r="NNT725" s="150"/>
      <c r="NNU725" s="150"/>
      <c r="NNV725" s="150"/>
      <c r="NNW725" s="150"/>
      <c r="NNX725" s="150"/>
      <c r="NNY725" s="150"/>
      <c r="NNZ725" s="150"/>
      <c r="NOA725" s="150"/>
      <c r="NOB725" s="150"/>
      <c r="NOC725" s="150"/>
      <c r="NOD725" s="150"/>
      <c r="NOE725" s="150"/>
      <c r="NOF725" s="150"/>
      <c r="NOG725" s="150"/>
      <c r="NOH725" s="150"/>
      <c r="NOI725" s="150"/>
      <c r="NOJ725" s="150"/>
      <c r="NOK725" s="150"/>
      <c r="NOL725" s="150"/>
      <c r="NOM725" s="150"/>
      <c r="NON725" s="150"/>
      <c r="NOO725" s="150"/>
      <c r="NOP725" s="150"/>
      <c r="NOQ725" s="150"/>
      <c r="NOR725" s="150"/>
      <c r="NOS725" s="150"/>
      <c r="NOT725" s="150"/>
      <c r="NOU725" s="150"/>
      <c r="NOV725" s="150"/>
      <c r="NOW725" s="150"/>
      <c r="NOX725" s="150"/>
      <c r="NOY725" s="150"/>
      <c r="NOZ725" s="150"/>
      <c r="NPA725" s="150"/>
      <c r="NPB725" s="150"/>
      <c r="NPC725" s="150"/>
      <c r="NPD725" s="150"/>
      <c r="NPE725" s="150"/>
      <c r="NPF725" s="150"/>
      <c r="NPG725" s="150"/>
      <c r="NPH725" s="150"/>
      <c r="NPI725" s="150"/>
      <c r="NPJ725" s="150"/>
      <c r="NPK725" s="150"/>
      <c r="NPL725" s="150"/>
      <c r="NPM725" s="150"/>
      <c r="NPN725" s="150"/>
      <c r="NPO725" s="150"/>
      <c r="NPP725" s="150"/>
      <c r="NPQ725" s="150"/>
      <c r="NPR725" s="150"/>
      <c r="NPS725" s="150"/>
      <c r="NPT725" s="150"/>
      <c r="NPU725" s="150"/>
      <c r="NPV725" s="150"/>
      <c r="NPW725" s="150"/>
      <c r="NPX725" s="150"/>
      <c r="NPY725" s="150"/>
      <c r="NPZ725" s="150"/>
      <c r="NQA725" s="150"/>
      <c r="NQB725" s="150"/>
      <c r="NQC725" s="150"/>
      <c r="NQD725" s="150"/>
      <c r="NQE725" s="150"/>
      <c r="NQF725" s="150"/>
      <c r="NQG725" s="150"/>
      <c r="NQH725" s="150"/>
      <c r="NQI725" s="150"/>
      <c r="NQJ725" s="150"/>
      <c r="NQK725" s="150"/>
      <c r="NQL725" s="150"/>
      <c r="NQM725" s="150"/>
      <c r="NQN725" s="150"/>
      <c r="NQO725" s="150"/>
      <c r="NQP725" s="150"/>
      <c r="NQQ725" s="150"/>
      <c r="NQR725" s="150"/>
      <c r="NQS725" s="150"/>
      <c r="NQT725" s="150"/>
      <c r="NQU725" s="150"/>
      <c r="NQV725" s="150"/>
      <c r="NQW725" s="150"/>
      <c r="NQX725" s="150"/>
      <c r="NQY725" s="150"/>
      <c r="NQZ725" s="150"/>
      <c r="NRA725" s="150"/>
      <c r="NRB725" s="150"/>
      <c r="NRC725" s="150"/>
      <c r="NRD725" s="150"/>
      <c r="NRE725" s="150"/>
      <c r="NRF725" s="150"/>
      <c r="NRG725" s="150"/>
      <c r="NRH725" s="150"/>
      <c r="NRI725" s="150"/>
      <c r="NRJ725" s="150"/>
      <c r="NRK725" s="150"/>
      <c r="NRL725" s="150"/>
      <c r="NRM725" s="150"/>
      <c r="NRN725" s="150"/>
      <c r="NRO725" s="150"/>
      <c r="NRP725" s="150"/>
      <c r="NRQ725" s="150"/>
      <c r="NRR725" s="150"/>
      <c r="NRS725" s="150"/>
      <c r="NRT725" s="150"/>
      <c r="NRU725" s="150"/>
      <c r="NRV725" s="150"/>
      <c r="NRW725" s="150"/>
      <c r="NRX725" s="150"/>
      <c r="NRY725" s="150"/>
      <c r="NRZ725" s="150"/>
      <c r="NSA725" s="150"/>
      <c r="NSB725" s="150"/>
      <c r="NSC725" s="150"/>
      <c r="NSD725" s="150"/>
      <c r="NSE725" s="150"/>
      <c r="NSF725" s="150"/>
      <c r="NSG725" s="150"/>
      <c r="NSH725" s="150"/>
      <c r="NSI725" s="150"/>
      <c r="NSJ725" s="150"/>
      <c r="NSK725" s="150"/>
      <c r="NSL725" s="150"/>
      <c r="NSM725" s="150"/>
      <c r="NSN725" s="150"/>
      <c r="NSO725" s="150"/>
      <c r="NSP725" s="150"/>
      <c r="NSQ725" s="150"/>
      <c r="NSR725" s="150"/>
      <c r="NSS725" s="150"/>
      <c r="NST725" s="150"/>
      <c r="NSU725" s="150"/>
      <c r="NSV725" s="150"/>
      <c r="NSW725" s="150"/>
      <c r="NSX725" s="150"/>
      <c r="NSY725" s="150"/>
      <c r="NSZ725" s="150"/>
      <c r="NTA725" s="150"/>
      <c r="NTB725" s="150"/>
      <c r="NTC725" s="150"/>
      <c r="NTD725" s="150"/>
      <c r="NTE725" s="150"/>
      <c r="NTF725" s="150"/>
      <c r="NTG725" s="150"/>
      <c r="NTH725" s="150"/>
      <c r="NTI725" s="150"/>
      <c r="NTJ725" s="150"/>
      <c r="NTK725" s="150"/>
      <c r="NTL725" s="150"/>
      <c r="NTM725" s="150"/>
      <c r="NTN725" s="150"/>
      <c r="NTO725" s="150"/>
      <c r="NTP725" s="150"/>
      <c r="NTQ725" s="150"/>
      <c r="NTR725" s="150"/>
      <c r="NTS725" s="150"/>
      <c r="NTT725" s="150"/>
      <c r="NTU725" s="150"/>
      <c r="NTV725" s="150"/>
      <c r="NTW725" s="150"/>
      <c r="NTX725" s="150"/>
      <c r="NTY725" s="150"/>
      <c r="NTZ725" s="150"/>
      <c r="NUA725" s="150"/>
      <c r="NUB725" s="150"/>
      <c r="NUC725" s="150"/>
      <c r="NUD725" s="150"/>
      <c r="NUE725" s="150"/>
      <c r="NUF725" s="150"/>
      <c r="NUG725" s="150"/>
      <c r="NUH725" s="150"/>
      <c r="NUI725" s="150"/>
      <c r="NUJ725" s="150"/>
      <c r="NUK725" s="150"/>
      <c r="NUL725" s="150"/>
      <c r="NUM725" s="150"/>
      <c r="NUN725" s="150"/>
      <c r="NUO725" s="150"/>
      <c r="NUP725" s="150"/>
      <c r="NUQ725" s="150"/>
      <c r="NUR725" s="150"/>
      <c r="NUS725" s="150"/>
      <c r="NUT725" s="150"/>
      <c r="NUU725" s="150"/>
      <c r="NUV725" s="150"/>
      <c r="NUW725" s="150"/>
      <c r="NUX725" s="150"/>
      <c r="NUY725" s="150"/>
      <c r="NUZ725" s="150"/>
      <c r="NVA725" s="150"/>
      <c r="NVB725" s="150"/>
      <c r="NVC725" s="150"/>
      <c r="NVD725" s="150"/>
      <c r="NVE725" s="150"/>
      <c r="NVF725" s="150"/>
      <c r="NVG725" s="150"/>
      <c r="NVH725" s="150"/>
      <c r="NVI725" s="150"/>
      <c r="NVJ725" s="150"/>
      <c r="NVK725" s="150"/>
      <c r="NVL725" s="150"/>
      <c r="NVM725" s="150"/>
      <c r="NVN725" s="150"/>
      <c r="NVO725" s="150"/>
      <c r="NVP725" s="150"/>
      <c r="NVQ725" s="150"/>
      <c r="NVR725" s="150"/>
      <c r="NVS725" s="150"/>
      <c r="NVT725" s="150"/>
      <c r="NVU725" s="150"/>
      <c r="NVV725" s="150"/>
      <c r="NVW725" s="150"/>
      <c r="NVX725" s="150"/>
      <c r="NVY725" s="150"/>
      <c r="NVZ725" s="150"/>
      <c r="NWA725" s="150"/>
      <c r="NWB725" s="150"/>
      <c r="NWC725" s="150"/>
      <c r="NWD725" s="150"/>
      <c r="NWE725" s="150"/>
      <c r="NWF725" s="150"/>
      <c r="NWG725" s="150"/>
      <c r="NWH725" s="150"/>
      <c r="NWI725" s="150"/>
      <c r="NWJ725" s="150"/>
      <c r="NWK725" s="150"/>
      <c r="NWL725" s="150"/>
      <c r="NWM725" s="150"/>
      <c r="NWN725" s="150"/>
      <c r="NWO725" s="150"/>
      <c r="NWP725" s="150"/>
      <c r="NWQ725" s="150"/>
      <c r="NWR725" s="150"/>
      <c r="NWS725" s="150"/>
      <c r="NWT725" s="150"/>
      <c r="NWU725" s="150"/>
      <c r="NWV725" s="150"/>
      <c r="NWW725" s="150"/>
      <c r="NWX725" s="150"/>
      <c r="NWY725" s="150"/>
      <c r="NWZ725" s="150"/>
      <c r="NXA725" s="150"/>
      <c r="NXB725" s="150"/>
      <c r="NXC725" s="150"/>
      <c r="NXD725" s="150"/>
      <c r="NXE725" s="150"/>
      <c r="NXF725" s="150"/>
      <c r="NXG725" s="150"/>
      <c r="NXH725" s="150"/>
      <c r="NXI725" s="150"/>
      <c r="NXJ725" s="150"/>
      <c r="NXK725" s="150"/>
      <c r="NXL725" s="150"/>
      <c r="NXM725" s="150"/>
      <c r="NXN725" s="150"/>
      <c r="NXO725" s="150"/>
      <c r="NXP725" s="150"/>
      <c r="NXQ725" s="150"/>
      <c r="NXR725" s="150"/>
      <c r="NXS725" s="150"/>
      <c r="NXT725" s="150"/>
      <c r="NXU725" s="150"/>
      <c r="NXV725" s="150"/>
      <c r="NXW725" s="150"/>
      <c r="NXX725" s="150"/>
      <c r="NXY725" s="150"/>
      <c r="NXZ725" s="150"/>
      <c r="NYA725" s="150"/>
      <c r="NYB725" s="150"/>
      <c r="NYC725" s="150"/>
      <c r="NYD725" s="150"/>
      <c r="NYE725" s="150"/>
      <c r="NYF725" s="150"/>
      <c r="NYG725" s="150"/>
      <c r="NYH725" s="150"/>
      <c r="NYI725" s="150"/>
      <c r="NYJ725" s="150"/>
      <c r="NYK725" s="150"/>
      <c r="NYL725" s="150"/>
      <c r="NYM725" s="150"/>
      <c r="NYN725" s="150"/>
      <c r="NYO725" s="150"/>
      <c r="NYP725" s="150"/>
      <c r="NYQ725" s="150"/>
      <c r="NYR725" s="150"/>
      <c r="NYS725" s="150"/>
      <c r="NYT725" s="150"/>
      <c r="NYU725" s="150"/>
      <c r="NYV725" s="150"/>
      <c r="NYW725" s="150"/>
      <c r="NYX725" s="150"/>
      <c r="NYY725" s="150"/>
      <c r="NYZ725" s="150"/>
      <c r="NZA725" s="150"/>
      <c r="NZB725" s="150"/>
      <c r="NZC725" s="150"/>
      <c r="NZD725" s="150"/>
      <c r="NZE725" s="150"/>
      <c r="NZF725" s="150"/>
      <c r="NZG725" s="150"/>
      <c r="NZH725" s="150"/>
      <c r="NZI725" s="150"/>
      <c r="NZJ725" s="150"/>
      <c r="NZK725" s="150"/>
      <c r="NZL725" s="150"/>
      <c r="NZM725" s="150"/>
      <c r="NZN725" s="150"/>
      <c r="NZO725" s="150"/>
      <c r="NZP725" s="150"/>
      <c r="NZQ725" s="150"/>
      <c r="NZR725" s="150"/>
      <c r="NZS725" s="150"/>
      <c r="NZT725" s="150"/>
      <c r="NZU725" s="150"/>
      <c r="NZV725" s="150"/>
      <c r="NZW725" s="150"/>
      <c r="NZX725" s="150"/>
      <c r="NZY725" s="150"/>
      <c r="NZZ725" s="150"/>
      <c r="OAA725" s="150"/>
      <c r="OAB725" s="150"/>
      <c r="OAC725" s="150"/>
      <c r="OAD725" s="150"/>
      <c r="OAE725" s="150"/>
      <c r="OAF725" s="150"/>
      <c r="OAG725" s="150"/>
      <c r="OAH725" s="150"/>
      <c r="OAI725" s="150"/>
      <c r="OAJ725" s="150"/>
      <c r="OAK725" s="150"/>
      <c r="OAL725" s="150"/>
      <c r="OAM725" s="150"/>
      <c r="OAN725" s="150"/>
      <c r="OAO725" s="150"/>
      <c r="OAP725" s="150"/>
      <c r="OAQ725" s="150"/>
      <c r="OAR725" s="150"/>
      <c r="OAS725" s="150"/>
      <c r="OAT725" s="150"/>
      <c r="OAU725" s="150"/>
      <c r="OAV725" s="150"/>
      <c r="OAW725" s="150"/>
      <c r="OAX725" s="150"/>
      <c r="OAY725" s="150"/>
      <c r="OAZ725" s="150"/>
      <c r="OBA725" s="150"/>
      <c r="OBB725" s="150"/>
      <c r="OBC725" s="150"/>
      <c r="OBD725" s="150"/>
      <c r="OBE725" s="150"/>
      <c r="OBF725" s="150"/>
      <c r="OBG725" s="150"/>
      <c r="OBH725" s="150"/>
      <c r="OBI725" s="150"/>
      <c r="OBJ725" s="150"/>
      <c r="OBK725" s="150"/>
      <c r="OBL725" s="150"/>
      <c r="OBM725" s="150"/>
      <c r="OBN725" s="150"/>
      <c r="OBO725" s="150"/>
      <c r="OBP725" s="150"/>
      <c r="OBQ725" s="150"/>
      <c r="OBR725" s="150"/>
      <c r="OBS725" s="150"/>
      <c r="OBT725" s="150"/>
      <c r="OBU725" s="150"/>
      <c r="OBV725" s="150"/>
      <c r="OBW725" s="150"/>
      <c r="OBX725" s="150"/>
      <c r="OBY725" s="150"/>
      <c r="OBZ725" s="150"/>
      <c r="OCA725" s="150"/>
      <c r="OCB725" s="150"/>
      <c r="OCC725" s="150"/>
      <c r="OCD725" s="150"/>
      <c r="OCE725" s="150"/>
      <c r="OCF725" s="150"/>
      <c r="OCG725" s="150"/>
      <c r="OCH725" s="150"/>
      <c r="OCI725" s="150"/>
      <c r="OCJ725" s="150"/>
      <c r="OCK725" s="150"/>
      <c r="OCL725" s="150"/>
      <c r="OCM725" s="150"/>
      <c r="OCN725" s="150"/>
      <c r="OCO725" s="150"/>
      <c r="OCP725" s="150"/>
      <c r="OCQ725" s="150"/>
      <c r="OCR725" s="150"/>
      <c r="OCS725" s="150"/>
      <c r="OCT725" s="150"/>
      <c r="OCU725" s="150"/>
      <c r="OCV725" s="150"/>
      <c r="OCW725" s="150"/>
      <c r="OCX725" s="150"/>
      <c r="OCY725" s="150"/>
      <c r="OCZ725" s="150"/>
      <c r="ODA725" s="150"/>
      <c r="ODB725" s="150"/>
      <c r="ODC725" s="150"/>
      <c r="ODD725" s="150"/>
      <c r="ODE725" s="150"/>
      <c r="ODF725" s="150"/>
      <c r="ODG725" s="150"/>
      <c r="ODH725" s="150"/>
      <c r="ODI725" s="150"/>
      <c r="ODJ725" s="150"/>
      <c r="ODK725" s="150"/>
      <c r="ODL725" s="150"/>
      <c r="ODM725" s="150"/>
      <c r="ODN725" s="150"/>
      <c r="ODO725" s="150"/>
      <c r="ODP725" s="150"/>
      <c r="ODQ725" s="150"/>
      <c r="ODR725" s="150"/>
      <c r="ODS725" s="150"/>
      <c r="ODT725" s="150"/>
      <c r="ODU725" s="150"/>
      <c r="ODV725" s="150"/>
      <c r="ODW725" s="150"/>
      <c r="ODX725" s="150"/>
      <c r="ODY725" s="150"/>
      <c r="ODZ725" s="150"/>
      <c r="OEA725" s="150"/>
      <c r="OEB725" s="150"/>
      <c r="OEC725" s="150"/>
      <c r="OED725" s="150"/>
      <c r="OEE725" s="150"/>
      <c r="OEF725" s="150"/>
      <c r="OEG725" s="150"/>
      <c r="OEH725" s="150"/>
      <c r="OEI725" s="150"/>
      <c r="OEJ725" s="150"/>
      <c r="OEK725" s="150"/>
      <c r="OEL725" s="150"/>
      <c r="OEM725" s="150"/>
      <c r="OEN725" s="150"/>
      <c r="OEO725" s="150"/>
      <c r="OEP725" s="150"/>
      <c r="OEQ725" s="150"/>
      <c r="OER725" s="150"/>
      <c r="OES725" s="150"/>
      <c r="OET725" s="150"/>
      <c r="OEU725" s="150"/>
      <c r="OEV725" s="150"/>
      <c r="OEW725" s="150"/>
      <c r="OEX725" s="150"/>
      <c r="OEY725" s="150"/>
      <c r="OEZ725" s="150"/>
      <c r="OFA725" s="150"/>
      <c r="OFB725" s="150"/>
      <c r="OFC725" s="150"/>
      <c r="OFD725" s="150"/>
      <c r="OFE725" s="150"/>
      <c r="OFF725" s="150"/>
      <c r="OFG725" s="150"/>
      <c r="OFH725" s="150"/>
      <c r="OFI725" s="150"/>
      <c r="OFJ725" s="150"/>
      <c r="OFK725" s="150"/>
      <c r="OFL725" s="150"/>
      <c r="OFM725" s="150"/>
      <c r="OFN725" s="150"/>
      <c r="OFO725" s="150"/>
      <c r="OFP725" s="150"/>
      <c r="OFQ725" s="150"/>
      <c r="OFR725" s="150"/>
      <c r="OFS725" s="150"/>
      <c r="OFT725" s="150"/>
      <c r="OFU725" s="150"/>
      <c r="OFV725" s="150"/>
      <c r="OFW725" s="150"/>
      <c r="OFX725" s="150"/>
      <c r="OFY725" s="150"/>
      <c r="OFZ725" s="150"/>
      <c r="OGA725" s="150"/>
      <c r="OGB725" s="150"/>
      <c r="OGC725" s="150"/>
      <c r="OGD725" s="150"/>
      <c r="OGE725" s="150"/>
      <c r="OGF725" s="150"/>
      <c r="OGG725" s="150"/>
      <c r="OGH725" s="150"/>
      <c r="OGI725" s="150"/>
      <c r="OGJ725" s="150"/>
      <c r="OGK725" s="150"/>
      <c r="OGL725" s="150"/>
      <c r="OGM725" s="150"/>
      <c r="OGN725" s="150"/>
      <c r="OGO725" s="150"/>
      <c r="OGP725" s="150"/>
      <c r="OGQ725" s="150"/>
      <c r="OGR725" s="150"/>
      <c r="OGS725" s="150"/>
      <c r="OGT725" s="150"/>
      <c r="OGU725" s="150"/>
      <c r="OGV725" s="150"/>
      <c r="OGW725" s="150"/>
      <c r="OGX725" s="150"/>
      <c r="OGY725" s="150"/>
      <c r="OGZ725" s="150"/>
      <c r="OHA725" s="150"/>
      <c r="OHB725" s="150"/>
      <c r="OHC725" s="150"/>
      <c r="OHD725" s="150"/>
      <c r="OHE725" s="150"/>
      <c r="OHF725" s="150"/>
      <c r="OHG725" s="150"/>
      <c r="OHH725" s="150"/>
      <c r="OHI725" s="150"/>
      <c r="OHJ725" s="150"/>
      <c r="OHK725" s="150"/>
      <c r="OHL725" s="150"/>
      <c r="OHM725" s="150"/>
      <c r="OHN725" s="150"/>
      <c r="OHO725" s="150"/>
      <c r="OHP725" s="150"/>
      <c r="OHQ725" s="150"/>
      <c r="OHR725" s="150"/>
      <c r="OHS725" s="150"/>
      <c r="OHT725" s="150"/>
      <c r="OHU725" s="150"/>
      <c r="OHV725" s="150"/>
      <c r="OHW725" s="150"/>
      <c r="OHX725" s="150"/>
      <c r="OHY725" s="150"/>
      <c r="OHZ725" s="150"/>
      <c r="OIA725" s="150"/>
      <c r="OIB725" s="150"/>
      <c r="OIC725" s="150"/>
      <c r="OID725" s="150"/>
      <c r="OIE725" s="150"/>
      <c r="OIF725" s="150"/>
      <c r="OIG725" s="150"/>
      <c r="OIH725" s="150"/>
      <c r="OII725" s="150"/>
      <c r="OIJ725" s="150"/>
      <c r="OIK725" s="150"/>
      <c r="OIL725" s="150"/>
      <c r="OIM725" s="150"/>
      <c r="OIN725" s="150"/>
      <c r="OIO725" s="150"/>
      <c r="OIP725" s="150"/>
      <c r="OIQ725" s="150"/>
      <c r="OIR725" s="150"/>
      <c r="OIS725" s="150"/>
      <c r="OIT725" s="150"/>
      <c r="OIU725" s="150"/>
      <c r="OIV725" s="150"/>
      <c r="OIW725" s="150"/>
      <c r="OIX725" s="150"/>
      <c r="OIY725" s="150"/>
      <c r="OIZ725" s="150"/>
      <c r="OJA725" s="150"/>
      <c r="OJB725" s="150"/>
      <c r="OJC725" s="150"/>
      <c r="OJD725" s="150"/>
      <c r="OJE725" s="150"/>
      <c r="OJF725" s="150"/>
      <c r="OJG725" s="150"/>
      <c r="OJH725" s="150"/>
      <c r="OJI725" s="150"/>
      <c r="OJJ725" s="150"/>
      <c r="OJK725" s="150"/>
      <c r="OJL725" s="150"/>
      <c r="OJM725" s="150"/>
      <c r="OJN725" s="150"/>
      <c r="OJO725" s="150"/>
      <c r="OJP725" s="150"/>
      <c r="OJQ725" s="150"/>
      <c r="OJR725" s="150"/>
      <c r="OJS725" s="150"/>
      <c r="OJT725" s="150"/>
      <c r="OJU725" s="150"/>
      <c r="OJV725" s="150"/>
      <c r="OJW725" s="150"/>
      <c r="OJX725" s="150"/>
      <c r="OJY725" s="150"/>
      <c r="OJZ725" s="150"/>
      <c r="OKA725" s="150"/>
      <c r="OKB725" s="150"/>
      <c r="OKC725" s="150"/>
      <c r="OKD725" s="150"/>
      <c r="OKE725" s="150"/>
      <c r="OKF725" s="150"/>
      <c r="OKG725" s="150"/>
      <c r="OKH725" s="150"/>
      <c r="OKI725" s="150"/>
      <c r="OKJ725" s="150"/>
      <c r="OKK725" s="150"/>
      <c r="OKL725" s="150"/>
      <c r="OKM725" s="150"/>
      <c r="OKN725" s="150"/>
      <c r="OKO725" s="150"/>
      <c r="OKP725" s="150"/>
      <c r="OKQ725" s="150"/>
      <c r="OKR725" s="150"/>
      <c r="OKS725" s="150"/>
      <c r="OKT725" s="150"/>
      <c r="OKU725" s="150"/>
      <c r="OKV725" s="150"/>
      <c r="OKW725" s="150"/>
      <c r="OKX725" s="150"/>
      <c r="OKY725" s="150"/>
      <c r="OKZ725" s="150"/>
      <c r="OLA725" s="150"/>
      <c r="OLB725" s="150"/>
      <c r="OLC725" s="150"/>
      <c r="OLD725" s="150"/>
      <c r="OLE725" s="150"/>
      <c r="OLF725" s="150"/>
      <c r="OLG725" s="150"/>
      <c r="OLH725" s="150"/>
      <c r="OLI725" s="150"/>
      <c r="OLJ725" s="150"/>
      <c r="OLK725" s="150"/>
      <c r="OLL725" s="150"/>
      <c r="OLM725" s="150"/>
      <c r="OLN725" s="150"/>
      <c r="OLO725" s="150"/>
      <c r="OLP725" s="150"/>
      <c r="OLQ725" s="150"/>
      <c r="OLR725" s="150"/>
      <c r="OLS725" s="150"/>
      <c r="OLT725" s="150"/>
      <c r="OLU725" s="150"/>
      <c r="OLV725" s="150"/>
      <c r="OLW725" s="150"/>
      <c r="OLX725" s="150"/>
      <c r="OLY725" s="150"/>
      <c r="OLZ725" s="150"/>
      <c r="OMA725" s="150"/>
      <c r="OMB725" s="150"/>
      <c r="OMC725" s="150"/>
      <c r="OMD725" s="150"/>
      <c r="OME725" s="150"/>
      <c r="OMF725" s="150"/>
      <c r="OMG725" s="150"/>
      <c r="OMH725" s="150"/>
      <c r="OMI725" s="150"/>
      <c r="OMJ725" s="150"/>
      <c r="OMK725" s="150"/>
      <c r="OML725" s="150"/>
      <c r="OMM725" s="150"/>
      <c r="OMN725" s="150"/>
      <c r="OMO725" s="150"/>
      <c r="OMP725" s="150"/>
      <c r="OMQ725" s="150"/>
      <c r="OMR725" s="150"/>
      <c r="OMS725" s="150"/>
      <c r="OMT725" s="150"/>
      <c r="OMU725" s="150"/>
      <c r="OMV725" s="150"/>
      <c r="OMW725" s="150"/>
      <c r="OMX725" s="150"/>
      <c r="OMY725" s="150"/>
      <c r="OMZ725" s="150"/>
      <c r="ONA725" s="150"/>
      <c r="ONB725" s="150"/>
      <c r="ONC725" s="150"/>
      <c r="OND725" s="150"/>
      <c r="ONE725" s="150"/>
      <c r="ONF725" s="150"/>
      <c r="ONG725" s="150"/>
      <c r="ONH725" s="150"/>
      <c r="ONI725" s="150"/>
      <c r="ONJ725" s="150"/>
      <c r="ONK725" s="150"/>
      <c r="ONL725" s="150"/>
      <c r="ONM725" s="150"/>
      <c r="ONN725" s="150"/>
      <c r="ONO725" s="150"/>
      <c r="ONP725" s="150"/>
      <c r="ONQ725" s="150"/>
      <c r="ONR725" s="150"/>
      <c r="ONS725" s="150"/>
      <c r="ONT725" s="150"/>
      <c r="ONU725" s="150"/>
      <c r="ONV725" s="150"/>
      <c r="ONW725" s="150"/>
      <c r="ONX725" s="150"/>
      <c r="ONY725" s="150"/>
      <c r="ONZ725" s="150"/>
      <c r="OOA725" s="150"/>
      <c r="OOB725" s="150"/>
      <c r="OOC725" s="150"/>
      <c r="OOD725" s="150"/>
      <c r="OOE725" s="150"/>
      <c r="OOF725" s="150"/>
      <c r="OOG725" s="150"/>
      <c r="OOH725" s="150"/>
      <c r="OOI725" s="150"/>
      <c r="OOJ725" s="150"/>
      <c r="OOK725" s="150"/>
      <c r="OOL725" s="150"/>
      <c r="OOM725" s="150"/>
      <c r="OON725" s="150"/>
      <c r="OOO725" s="150"/>
      <c r="OOP725" s="150"/>
      <c r="OOQ725" s="150"/>
      <c r="OOR725" s="150"/>
      <c r="OOS725" s="150"/>
      <c r="OOT725" s="150"/>
      <c r="OOU725" s="150"/>
      <c r="OOV725" s="150"/>
      <c r="OOW725" s="150"/>
      <c r="OOX725" s="150"/>
      <c r="OOY725" s="150"/>
      <c r="OOZ725" s="150"/>
      <c r="OPA725" s="150"/>
      <c r="OPB725" s="150"/>
      <c r="OPC725" s="150"/>
      <c r="OPD725" s="150"/>
      <c r="OPE725" s="150"/>
      <c r="OPF725" s="150"/>
      <c r="OPG725" s="150"/>
      <c r="OPH725" s="150"/>
      <c r="OPI725" s="150"/>
      <c r="OPJ725" s="150"/>
      <c r="OPK725" s="150"/>
      <c r="OPL725" s="150"/>
      <c r="OPM725" s="150"/>
      <c r="OPN725" s="150"/>
      <c r="OPO725" s="150"/>
      <c r="OPP725" s="150"/>
      <c r="OPQ725" s="150"/>
      <c r="OPR725" s="150"/>
      <c r="OPS725" s="150"/>
      <c r="OPT725" s="150"/>
      <c r="OPU725" s="150"/>
      <c r="OPV725" s="150"/>
      <c r="OPW725" s="150"/>
      <c r="OPX725" s="150"/>
      <c r="OPY725" s="150"/>
      <c r="OPZ725" s="150"/>
      <c r="OQA725" s="150"/>
      <c r="OQB725" s="150"/>
      <c r="OQC725" s="150"/>
      <c r="OQD725" s="150"/>
      <c r="OQE725" s="150"/>
      <c r="OQF725" s="150"/>
      <c r="OQG725" s="150"/>
      <c r="OQH725" s="150"/>
      <c r="OQI725" s="150"/>
      <c r="OQJ725" s="150"/>
      <c r="OQK725" s="150"/>
      <c r="OQL725" s="150"/>
      <c r="OQM725" s="150"/>
      <c r="OQN725" s="150"/>
      <c r="OQO725" s="150"/>
      <c r="OQP725" s="150"/>
      <c r="OQQ725" s="150"/>
      <c r="OQR725" s="150"/>
      <c r="OQS725" s="150"/>
      <c r="OQT725" s="150"/>
      <c r="OQU725" s="150"/>
      <c r="OQV725" s="150"/>
      <c r="OQW725" s="150"/>
      <c r="OQX725" s="150"/>
      <c r="OQY725" s="150"/>
      <c r="OQZ725" s="150"/>
      <c r="ORA725" s="150"/>
      <c r="ORB725" s="150"/>
      <c r="ORC725" s="150"/>
      <c r="ORD725" s="150"/>
      <c r="ORE725" s="150"/>
      <c r="ORF725" s="150"/>
      <c r="ORG725" s="150"/>
      <c r="ORH725" s="150"/>
      <c r="ORI725" s="150"/>
      <c r="ORJ725" s="150"/>
      <c r="ORK725" s="150"/>
      <c r="ORL725" s="150"/>
      <c r="ORM725" s="150"/>
      <c r="ORN725" s="150"/>
      <c r="ORO725" s="150"/>
      <c r="ORP725" s="150"/>
      <c r="ORQ725" s="150"/>
      <c r="ORR725" s="150"/>
      <c r="ORS725" s="150"/>
      <c r="ORT725" s="150"/>
      <c r="ORU725" s="150"/>
      <c r="ORV725" s="150"/>
      <c r="ORW725" s="150"/>
      <c r="ORX725" s="150"/>
      <c r="ORY725" s="150"/>
      <c r="ORZ725" s="150"/>
      <c r="OSA725" s="150"/>
      <c r="OSB725" s="150"/>
      <c r="OSC725" s="150"/>
      <c r="OSD725" s="150"/>
      <c r="OSE725" s="150"/>
      <c r="OSF725" s="150"/>
      <c r="OSG725" s="150"/>
      <c r="OSH725" s="150"/>
      <c r="OSI725" s="150"/>
      <c r="OSJ725" s="150"/>
      <c r="OSK725" s="150"/>
      <c r="OSL725" s="150"/>
      <c r="OSM725" s="150"/>
      <c r="OSN725" s="150"/>
      <c r="OSO725" s="150"/>
      <c r="OSP725" s="150"/>
      <c r="OSQ725" s="150"/>
      <c r="OSR725" s="150"/>
      <c r="OSS725" s="150"/>
      <c r="OST725" s="150"/>
      <c r="OSU725" s="150"/>
      <c r="OSV725" s="150"/>
      <c r="OSW725" s="150"/>
      <c r="OSX725" s="150"/>
      <c r="OSY725" s="150"/>
      <c r="OSZ725" s="150"/>
      <c r="OTA725" s="150"/>
      <c r="OTB725" s="150"/>
      <c r="OTC725" s="150"/>
      <c r="OTD725" s="150"/>
      <c r="OTE725" s="150"/>
      <c r="OTF725" s="150"/>
      <c r="OTG725" s="150"/>
      <c r="OTH725" s="150"/>
      <c r="OTI725" s="150"/>
      <c r="OTJ725" s="150"/>
      <c r="OTK725" s="150"/>
      <c r="OTL725" s="150"/>
      <c r="OTM725" s="150"/>
      <c r="OTN725" s="150"/>
      <c r="OTO725" s="150"/>
      <c r="OTP725" s="150"/>
      <c r="OTQ725" s="150"/>
      <c r="OTR725" s="150"/>
      <c r="OTS725" s="150"/>
      <c r="OTT725" s="150"/>
      <c r="OTU725" s="150"/>
      <c r="OTV725" s="150"/>
      <c r="OTW725" s="150"/>
      <c r="OTX725" s="150"/>
      <c r="OTY725" s="150"/>
      <c r="OTZ725" s="150"/>
      <c r="OUA725" s="150"/>
      <c r="OUB725" s="150"/>
      <c r="OUC725" s="150"/>
      <c r="OUD725" s="150"/>
      <c r="OUE725" s="150"/>
      <c r="OUF725" s="150"/>
      <c r="OUG725" s="150"/>
      <c r="OUH725" s="150"/>
      <c r="OUI725" s="150"/>
      <c r="OUJ725" s="150"/>
      <c r="OUK725" s="150"/>
      <c r="OUL725" s="150"/>
      <c r="OUM725" s="150"/>
      <c r="OUN725" s="150"/>
      <c r="OUO725" s="150"/>
      <c r="OUP725" s="150"/>
      <c r="OUQ725" s="150"/>
      <c r="OUR725" s="150"/>
      <c r="OUS725" s="150"/>
      <c r="OUT725" s="150"/>
      <c r="OUU725" s="150"/>
      <c r="OUV725" s="150"/>
      <c r="OUW725" s="150"/>
      <c r="OUX725" s="150"/>
      <c r="OUY725" s="150"/>
      <c r="OUZ725" s="150"/>
      <c r="OVA725" s="150"/>
      <c r="OVB725" s="150"/>
      <c r="OVC725" s="150"/>
      <c r="OVD725" s="150"/>
      <c r="OVE725" s="150"/>
      <c r="OVF725" s="150"/>
      <c r="OVG725" s="150"/>
      <c r="OVH725" s="150"/>
      <c r="OVI725" s="150"/>
      <c r="OVJ725" s="150"/>
      <c r="OVK725" s="150"/>
      <c r="OVL725" s="150"/>
      <c r="OVM725" s="150"/>
      <c r="OVN725" s="150"/>
      <c r="OVO725" s="150"/>
      <c r="OVP725" s="150"/>
      <c r="OVQ725" s="150"/>
      <c r="OVR725" s="150"/>
      <c r="OVS725" s="150"/>
      <c r="OVT725" s="150"/>
      <c r="OVU725" s="150"/>
      <c r="OVV725" s="150"/>
      <c r="OVW725" s="150"/>
      <c r="OVX725" s="150"/>
      <c r="OVY725" s="150"/>
      <c r="OVZ725" s="150"/>
      <c r="OWA725" s="150"/>
      <c r="OWB725" s="150"/>
      <c r="OWC725" s="150"/>
      <c r="OWD725" s="150"/>
      <c r="OWE725" s="150"/>
      <c r="OWF725" s="150"/>
      <c r="OWG725" s="150"/>
      <c r="OWH725" s="150"/>
      <c r="OWI725" s="150"/>
      <c r="OWJ725" s="150"/>
      <c r="OWK725" s="150"/>
      <c r="OWL725" s="150"/>
      <c r="OWM725" s="150"/>
      <c r="OWN725" s="150"/>
      <c r="OWO725" s="150"/>
      <c r="OWP725" s="150"/>
      <c r="OWQ725" s="150"/>
      <c r="OWR725" s="150"/>
      <c r="OWS725" s="150"/>
      <c r="OWT725" s="150"/>
      <c r="OWU725" s="150"/>
      <c r="OWV725" s="150"/>
      <c r="OWW725" s="150"/>
      <c r="OWX725" s="150"/>
      <c r="OWY725" s="150"/>
      <c r="OWZ725" s="150"/>
      <c r="OXA725" s="150"/>
      <c r="OXB725" s="150"/>
      <c r="OXC725" s="150"/>
      <c r="OXD725" s="150"/>
      <c r="OXE725" s="150"/>
      <c r="OXF725" s="150"/>
      <c r="OXG725" s="150"/>
      <c r="OXH725" s="150"/>
      <c r="OXI725" s="150"/>
      <c r="OXJ725" s="150"/>
      <c r="OXK725" s="150"/>
      <c r="OXL725" s="150"/>
      <c r="OXM725" s="150"/>
      <c r="OXN725" s="150"/>
      <c r="OXO725" s="150"/>
      <c r="OXP725" s="150"/>
      <c r="OXQ725" s="150"/>
      <c r="OXR725" s="150"/>
      <c r="OXS725" s="150"/>
      <c r="OXT725" s="150"/>
      <c r="OXU725" s="150"/>
      <c r="OXV725" s="150"/>
      <c r="OXW725" s="150"/>
      <c r="OXX725" s="150"/>
      <c r="OXY725" s="150"/>
      <c r="OXZ725" s="150"/>
      <c r="OYA725" s="150"/>
      <c r="OYB725" s="150"/>
      <c r="OYC725" s="150"/>
      <c r="OYD725" s="150"/>
      <c r="OYE725" s="150"/>
      <c r="OYF725" s="150"/>
      <c r="OYG725" s="150"/>
      <c r="OYH725" s="150"/>
      <c r="OYI725" s="150"/>
      <c r="OYJ725" s="150"/>
      <c r="OYK725" s="150"/>
      <c r="OYL725" s="150"/>
      <c r="OYM725" s="150"/>
      <c r="OYN725" s="150"/>
      <c r="OYO725" s="150"/>
      <c r="OYP725" s="150"/>
      <c r="OYQ725" s="150"/>
      <c r="OYR725" s="150"/>
      <c r="OYS725" s="150"/>
      <c r="OYT725" s="150"/>
      <c r="OYU725" s="150"/>
      <c r="OYV725" s="150"/>
      <c r="OYW725" s="150"/>
      <c r="OYX725" s="150"/>
      <c r="OYY725" s="150"/>
      <c r="OYZ725" s="150"/>
      <c r="OZA725" s="150"/>
      <c r="OZB725" s="150"/>
      <c r="OZC725" s="150"/>
      <c r="OZD725" s="150"/>
      <c r="OZE725" s="150"/>
      <c r="OZF725" s="150"/>
      <c r="OZG725" s="150"/>
      <c r="OZH725" s="150"/>
      <c r="OZI725" s="150"/>
      <c r="OZJ725" s="150"/>
      <c r="OZK725" s="150"/>
      <c r="OZL725" s="150"/>
      <c r="OZM725" s="150"/>
      <c r="OZN725" s="150"/>
      <c r="OZO725" s="150"/>
      <c r="OZP725" s="150"/>
      <c r="OZQ725" s="150"/>
      <c r="OZR725" s="150"/>
      <c r="OZS725" s="150"/>
      <c r="OZT725" s="150"/>
      <c r="OZU725" s="150"/>
      <c r="OZV725" s="150"/>
      <c r="OZW725" s="150"/>
      <c r="OZX725" s="150"/>
      <c r="OZY725" s="150"/>
      <c r="OZZ725" s="150"/>
      <c r="PAA725" s="150"/>
      <c r="PAB725" s="150"/>
      <c r="PAC725" s="150"/>
      <c r="PAD725" s="150"/>
      <c r="PAE725" s="150"/>
      <c r="PAF725" s="150"/>
      <c r="PAG725" s="150"/>
      <c r="PAH725" s="150"/>
      <c r="PAI725" s="150"/>
      <c r="PAJ725" s="150"/>
      <c r="PAK725" s="150"/>
      <c r="PAL725" s="150"/>
      <c r="PAM725" s="150"/>
      <c r="PAN725" s="150"/>
      <c r="PAO725" s="150"/>
      <c r="PAP725" s="150"/>
      <c r="PAQ725" s="150"/>
      <c r="PAR725" s="150"/>
      <c r="PAS725" s="150"/>
      <c r="PAT725" s="150"/>
      <c r="PAU725" s="150"/>
      <c r="PAV725" s="150"/>
      <c r="PAW725" s="150"/>
      <c r="PAX725" s="150"/>
      <c r="PAY725" s="150"/>
      <c r="PAZ725" s="150"/>
      <c r="PBA725" s="150"/>
      <c r="PBB725" s="150"/>
      <c r="PBC725" s="150"/>
      <c r="PBD725" s="150"/>
      <c r="PBE725" s="150"/>
      <c r="PBF725" s="150"/>
      <c r="PBG725" s="150"/>
      <c r="PBH725" s="150"/>
      <c r="PBI725" s="150"/>
      <c r="PBJ725" s="150"/>
      <c r="PBK725" s="150"/>
      <c r="PBL725" s="150"/>
      <c r="PBM725" s="150"/>
      <c r="PBN725" s="150"/>
      <c r="PBO725" s="150"/>
      <c r="PBP725" s="150"/>
      <c r="PBQ725" s="150"/>
      <c r="PBR725" s="150"/>
      <c r="PBS725" s="150"/>
      <c r="PBT725" s="150"/>
      <c r="PBU725" s="150"/>
      <c r="PBV725" s="150"/>
      <c r="PBW725" s="150"/>
      <c r="PBX725" s="150"/>
      <c r="PBY725" s="150"/>
      <c r="PBZ725" s="150"/>
      <c r="PCA725" s="150"/>
      <c r="PCB725" s="150"/>
      <c r="PCC725" s="150"/>
      <c r="PCD725" s="150"/>
      <c r="PCE725" s="150"/>
      <c r="PCF725" s="150"/>
      <c r="PCG725" s="150"/>
      <c r="PCH725" s="150"/>
      <c r="PCI725" s="150"/>
      <c r="PCJ725" s="150"/>
      <c r="PCK725" s="150"/>
      <c r="PCL725" s="150"/>
      <c r="PCM725" s="150"/>
      <c r="PCN725" s="150"/>
      <c r="PCO725" s="150"/>
      <c r="PCP725" s="150"/>
      <c r="PCQ725" s="150"/>
      <c r="PCR725" s="150"/>
      <c r="PCS725" s="150"/>
      <c r="PCT725" s="150"/>
      <c r="PCU725" s="150"/>
      <c r="PCV725" s="150"/>
      <c r="PCW725" s="150"/>
      <c r="PCX725" s="150"/>
      <c r="PCY725" s="150"/>
      <c r="PCZ725" s="150"/>
      <c r="PDA725" s="150"/>
      <c r="PDB725" s="150"/>
      <c r="PDC725" s="150"/>
      <c r="PDD725" s="150"/>
      <c r="PDE725" s="150"/>
      <c r="PDF725" s="150"/>
      <c r="PDG725" s="150"/>
      <c r="PDH725" s="150"/>
      <c r="PDI725" s="150"/>
      <c r="PDJ725" s="150"/>
      <c r="PDK725" s="150"/>
      <c r="PDL725" s="150"/>
      <c r="PDM725" s="150"/>
      <c r="PDN725" s="150"/>
      <c r="PDO725" s="150"/>
      <c r="PDP725" s="150"/>
      <c r="PDQ725" s="150"/>
      <c r="PDR725" s="150"/>
      <c r="PDS725" s="150"/>
      <c r="PDT725" s="150"/>
      <c r="PDU725" s="150"/>
      <c r="PDV725" s="150"/>
      <c r="PDW725" s="150"/>
      <c r="PDX725" s="150"/>
      <c r="PDY725" s="150"/>
      <c r="PDZ725" s="150"/>
      <c r="PEA725" s="150"/>
      <c r="PEB725" s="150"/>
      <c r="PEC725" s="150"/>
      <c r="PED725" s="150"/>
      <c r="PEE725" s="150"/>
      <c r="PEF725" s="150"/>
      <c r="PEG725" s="150"/>
      <c r="PEH725" s="150"/>
      <c r="PEI725" s="150"/>
      <c r="PEJ725" s="150"/>
      <c r="PEK725" s="150"/>
      <c r="PEL725" s="150"/>
      <c r="PEM725" s="150"/>
      <c r="PEN725" s="150"/>
      <c r="PEO725" s="150"/>
      <c r="PEP725" s="150"/>
      <c r="PEQ725" s="150"/>
      <c r="PER725" s="150"/>
      <c r="PES725" s="150"/>
      <c r="PET725" s="150"/>
      <c r="PEU725" s="150"/>
      <c r="PEV725" s="150"/>
      <c r="PEW725" s="150"/>
      <c r="PEX725" s="150"/>
      <c r="PEY725" s="150"/>
      <c r="PEZ725" s="150"/>
      <c r="PFA725" s="150"/>
      <c r="PFB725" s="150"/>
      <c r="PFC725" s="150"/>
      <c r="PFD725" s="150"/>
      <c r="PFE725" s="150"/>
      <c r="PFF725" s="150"/>
      <c r="PFG725" s="150"/>
      <c r="PFH725" s="150"/>
      <c r="PFI725" s="150"/>
      <c r="PFJ725" s="150"/>
      <c r="PFK725" s="150"/>
      <c r="PFL725" s="150"/>
      <c r="PFM725" s="150"/>
      <c r="PFN725" s="150"/>
      <c r="PFO725" s="150"/>
      <c r="PFP725" s="150"/>
      <c r="PFQ725" s="150"/>
      <c r="PFR725" s="150"/>
      <c r="PFS725" s="150"/>
      <c r="PFT725" s="150"/>
      <c r="PFU725" s="150"/>
      <c r="PFV725" s="150"/>
      <c r="PFW725" s="150"/>
      <c r="PFX725" s="150"/>
      <c r="PFY725" s="150"/>
      <c r="PFZ725" s="150"/>
      <c r="PGA725" s="150"/>
      <c r="PGB725" s="150"/>
      <c r="PGC725" s="150"/>
      <c r="PGD725" s="150"/>
      <c r="PGE725" s="150"/>
      <c r="PGF725" s="150"/>
      <c r="PGG725" s="150"/>
      <c r="PGH725" s="150"/>
      <c r="PGI725" s="150"/>
      <c r="PGJ725" s="150"/>
      <c r="PGK725" s="150"/>
      <c r="PGL725" s="150"/>
      <c r="PGM725" s="150"/>
      <c r="PGN725" s="150"/>
      <c r="PGO725" s="150"/>
      <c r="PGP725" s="150"/>
      <c r="PGQ725" s="150"/>
      <c r="PGR725" s="150"/>
      <c r="PGS725" s="150"/>
      <c r="PGT725" s="150"/>
      <c r="PGU725" s="150"/>
      <c r="PGV725" s="150"/>
      <c r="PGW725" s="150"/>
      <c r="PGX725" s="150"/>
      <c r="PGY725" s="150"/>
      <c r="PGZ725" s="150"/>
      <c r="PHA725" s="150"/>
      <c r="PHB725" s="150"/>
      <c r="PHC725" s="150"/>
      <c r="PHD725" s="150"/>
      <c r="PHE725" s="150"/>
      <c r="PHF725" s="150"/>
      <c r="PHG725" s="150"/>
      <c r="PHH725" s="150"/>
      <c r="PHI725" s="150"/>
      <c r="PHJ725" s="150"/>
      <c r="PHK725" s="150"/>
      <c r="PHL725" s="150"/>
      <c r="PHM725" s="150"/>
      <c r="PHN725" s="150"/>
      <c r="PHO725" s="150"/>
      <c r="PHP725" s="150"/>
      <c r="PHQ725" s="150"/>
      <c r="PHR725" s="150"/>
      <c r="PHS725" s="150"/>
      <c r="PHT725" s="150"/>
      <c r="PHU725" s="150"/>
      <c r="PHV725" s="150"/>
      <c r="PHW725" s="150"/>
      <c r="PHX725" s="150"/>
      <c r="PHY725" s="150"/>
      <c r="PHZ725" s="150"/>
      <c r="PIA725" s="150"/>
      <c r="PIB725" s="150"/>
      <c r="PIC725" s="150"/>
      <c r="PID725" s="150"/>
      <c r="PIE725" s="150"/>
      <c r="PIF725" s="150"/>
      <c r="PIG725" s="150"/>
      <c r="PIH725" s="150"/>
      <c r="PII725" s="150"/>
      <c r="PIJ725" s="150"/>
      <c r="PIK725" s="150"/>
      <c r="PIL725" s="150"/>
      <c r="PIM725" s="150"/>
      <c r="PIN725" s="150"/>
      <c r="PIO725" s="150"/>
      <c r="PIP725" s="150"/>
      <c r="PIQ725" s="150"/>
      <c r="PIR725" s="150"/>
      <c r="PIS725" s="150"/>
      <c r="PIT725" s="150"/>
      <c r="PIU725" s="150"/>
      <c r="PIV725" s="150"/>
      <c r="PIW725" s="150"/>
      <c r="PIX725" s="150"/>
      <c r="PIY725" s="150"/>
      <c r="PIZ725" s="150"/>
      <c r="PJA725" s="150"/>
      <c r="PJB725" s="150"/>
      <c r="PJC725" s="150"/>
      <c r="PJD725" s="150"/>
      <c r="PJE725" s="150"/>
      <c r="PJF725" s="150"/>
      <c r="PJG725" s="150"/>
      <c r="PJH725" s="150"/>
      <c r="PJI725" s="150"/>
      <c r="PJJ725" s="150"/>
      <c r="PJK725" s="150"/>
      <c r="PJL725" s="150"/>
      <c r="PJM725" s="150"/>
      <c r="PJN725" s="150"/>
      <c r="PJO725" s="150"/>
      <c r="PJP725" s="150"/>
      <c r="PJQ725" s="150"/>
      <c r="PJR725" s="150"/>
      <c r="PJS725" s="150"/>
      <c r="PJT725" s="150"/>
      <c r="PJU725" s="150"/>
      <c r="PJV725" s="150"/>
      <c r="PJW725" s="150"/>
      <c r="PJX725" s="150"/>
      <c r="PJY725" s="150"/>
      <c r="PJZ725" s="150"/>
      <c r="PKA725" s="150"/>
      <c r="PKB725" s="150"/>
      <c r="PKC725" s="150"/>
      <c r="PKD725" s="150"/>
      <c r="PKE725" s="150"/>
      <c r="PKF725" s="150"/>
      <c r="PKG725" s="150"/>
      <c r="PKH725" s="150"/>
      <c r="PKI725" s="150"/>
      <c r="PKJ725" s="150"/>
      <c r="PKK725" s="150"/>
      <c r="PKL725" s="150"/>
      <c r="PKM725" s="150"/>
      <c r="PKN725" s="150"/>
      <c r="PKO725" s="150"/>
      <c r="PKP725" s="150"/>
      <c r="PKQ725" s="150"/>
      <c r="PKR725" s="150"/>
      <c r="PKS725" s="150"/>
      <c r="PKT725" s="150"/>
      <c r="PKU725" s="150"/>
      <c r="PKV725" s="150"/>
      <c r="PKW725" s="150"/>
      <c r="PKX725" s="150"/>
      <c r="PKY725" s="150"/>
      <c r="PKZ725" s="150"/>
      <c r="PLA725" s="150"/>
      <c r="PLB725" s="150"/>
      <c r="PLC725" s="150"/>
      <c r="PLD725" s="150"/>
      <c r="PLE725" s="150"/>
      <c r="PLF725" s="150"/>
      <c r="PLG725" s="150"/>
      <c r="PLH725" s="150"/>
      <c r="PLI725" s="150"/>
      <c r="PLJ725" s="150"/>
      <c r="PLK725" s="150"/>
      <c r="PLL725" s="150"/>
      <c r="PLM725" s="150"/>
      <c r="PLN725" s="150"/>
      <c r="PLO725" s="150"/>
      <c r="PLP725" s="150"/>
      <c r="PLQ725" s="150"/>
      <c r="PLR725" s="150"/>
      <c r="PLS725" s="150"/>
      <c r="PLT725" s="150"/>
      <c r="PLU725" s="150"/>
      <c r="PLV725" s="150"/>
      <c r="PLW725" s="150"/>
      <c r="PLX725" s="150"/>
      <c r="PLY725" s="150"/>
      <c r="PLZ725" s="150"/>
      <c r="PMA725" s="150"/>
      <c r="PMB725" s="150"/>
      <c r="PMC725" s="150"/>
      <c r="PMD725" s="150"/>
      <c r="PME725" s="150"/>
      <c r="PMF725" s="150"/>
      <c r="PMG725" s="150"/>
      <c r="PMH725" s="150"/>
      <c r="PMI725" s="150"/>
      <c r="PMJ725" s="150"/>
      <c r="PMK725" s="150"/>
      <c r="PML725" s="150"/>
      <c r="PMM725" s="150"/>
      <c r="PMN725" s="150"/>
      <c r="PMO725" s="150"/>
      <c r="PMP725" s="150"/>
      <c r="PMQ725" s="150"/>
      <c r="PMR725" s="150"/>
      <c r="PMS725" s="150"/>
      <c r="PMT725" s="150"/>
      <c r="PMU725" s="150"/>
      <c r="PMV725" s="150"/>
      <c r="PMW725" s="150"/>
      <c r="PMX725" s="150"/>
      <c r="PMY725" s="150"/>
      <c r="PMZ725" s="150"/>
      <c r="PNA725" s="150"/>
      <c r="PNB725" s="150"/>
      <c r="PNC725" s="150"/>
      <c r="PND725" s="150"/>
      <c r="PNE725" s="150"/>
      <c r="PNF725" s="150"/>
      <c r="PNG725" s="150"/>
      <c r="PNH725" s="150"/>
      <c r="PNI725" s="150"/>
      <c r="PNJ725" s="150"/>
      <c r="PNK725" s="150"/>
      <c r="PNL725" s="150"/>
      <c r="PNM725" s="150"/>
      <c r="PNN725" s="150"/>
      <c r="PNO725" s="150"/>
      <c r="PNP725" s="150"/>
      <c r="PNQ725" s="150"/>
      <c r="PNR725" s="150"/>
      <c r="PNS725" s="150"/>
      <c r="PNT725" s="150"/>
      <c r="PNU725" s="150"/>
      <c r="PNV725" s="150"/>
      <c r="PNW725" s="150"/>
      <c r="PNX725" s="150"/>
      <c r="PNY725" s="150"/>
      <c r="PNZ725" s="150"/>
      <c r="POA725" s="150"/>
      <c r="POB725" s="150"/>
      <c r="POC725" s="150"/>
      <c r="POD725" s="150"/>
      <c r="POE725" s="150"/>
      <c r="POF725" s="150"/>
      <c r="POG725" s="150"/>
      <c r="POH725" s="150"/>
      <c r="POI725" s="150"/>
      <c r="POJ725" s="150"/>
      <c r="POK725" s="150"/>
      <c r="POL725" s="150"/>
      <c r="POM725" s="150"/>
      <c r="PON725" s="150"/>
      <c r="POO725" s="150"/>
      <c r="POP725" s="150"/>
      <c r="POQ725" s="150"/>
      <c r="POR725" s="150"/>
      <c r="POS725" s="150"/>
      <c r="POT725" s="150"/>
      <c r="POU725" s="150"/>
      <c r="POV725" s="150"/>
      <c r="POW725" s="150"/>
      <c r="POX725" s="150"/>
      <c r="POY725" s="150"/>
      <c r="POZ725" s="150"/>
      <c r="PPA725" s="150"/>
      <c r="PPB725" s="150"/>
      <c r="PPC725" s="150"/>
      <c r="PPD725" s="150"/>
      <c r="PPE725" s="150"/>
      <c r="PPF725" s="150"/>
      <c r="PPG725" s="150"/>
      <c r="PPH725" s="150"/>
      <c r="PPI725" s="150"/>
      <c r="PPJ725" s="150"/>
      <c r="PPK725" s="150"/>
      <c r="PPL725" s="150"/>
      <c r="PPM725" s="150"/>
      <c r="PPN725" s="150"/>
      <c r="PPO725" s="150"/>
      <c r="PPP725" s="150"/>
      <c r="PPQ725" s="150"/>
      <c r="PPR725" s="150"/>
      <c r="PPS725" s="150"/>
      <c r="PPT725" s="150"/>
      <c r="PPU725" s="150"/>
      <c r="PPV725" s="150"/>
      <c r="PPW725" s="150"/>
      <c r="PPX725" s="150"/>
      <c r="PPY725" s="150"/>
      <c r="PPZ725" s="150"/>
      <c r="PQA725" s="150"/>
      <c r="PQB725" s="150"/>
      <c r="PQC725" s="150"/>
      <c r="PQD725" s="150"/>
      <c r="PQE725" s="150"/>
      <c r="PQF725" s="150"/>
      <c r="PQG725" s="150"/>
      <c r="PQH725" s="150"/>
      <c r="PQI725" s="150"/>
      <c r="PQJ725" s="150"/>
      <c r="PQK725" s="150"/>
      <c r="PQL725" s="150"/>
      <c r="PQM725" s="150"/>
      <c r="PQN725" s="150"/>
      <c r="PQO725" s="150"/>
      <c r="PQP725" s="150"/>
      <c r="PQQ725" s="150"/>
      <c r="PQR725" s="150"/>
      <c r="PQS725" s="150"/>
      <c r="PQT725" s="150"/>
      <c r="PQU725" s="150"/>
      <c r="PQV725" s="150"/>
      <c r="PQW725" s="150"/>
      <c r="PQX725" s="150"/>
      <c r="PQY725" s="150"/>
      <c r="PQZ725" s="150"/>
      <c r="PRA725" s="150"/>
      <c r="PRB725" s="150"/>
      <c r="PRC725" s="150"/>
      <c r="PRD725" s="150"/>
      <c r="PRE725" s="150"/>
      <c r="PRF725" s="150"/>
      <c r="PRG725" s="150"/>
      <c r="PRH725" s="150"/>
      <c r="PRI725" s="150"/>
      <c r="PRJ725" s="150"/>
      <c r="PRK725" s="150"/>
      <c r="PRL725" s="150"/>
      <c r="PRM725" s="150"/>
      <c r="PRN725" s="150"/>
      <c r="PRO725" s="150"/>
      <c r="PRP725" s="150"/>
      <c r="PRQ725" s="150"/>
      <c r="PRR725" s="150"/>
      <c r="PRS725" s="150"/>
      <c r="PRT725" s="150"/>
      <c r="PRU725" s="150"/>
      <c r="PRV725" s="150"/>
      <c r="PRW725" s="150"/>
      <c r="PRX725" s="150"/>
      <c r="PRY725" s="150"/>
      <c r="PRZ725" s="150"/>
      <c r="PSA725" s="150"/>
      <c r="PSB725" s="150"/>
      <c r="PSC725" s="150"/>
      <c r="PSD725" s="150"/>
      <c r="PSE725" s="150"/>
      <c r="PSF725" s="150"/>
      <c r="PSG725" s="150"/>
      <c r="PSH725" s="150"/>
      <c r="PSI725" s="150"/>
      <c r="PSJ725" s="150"/>
      <c r="PSK725" s="150"/>
      <c r="PSL725" s="150"/>
      <c r="PSM725" s="150"/>
      <c r="PSN725" s="150"/>
      <c r="PSO725" s="150"/>
      <c r="PSP725" s="150"/>
      <c r="PSQ725" s="150"/>
      <c r="PSR725" s="150"/>
      <c r="PSS725" s="150"/>
      <c r="PST725" s="150"/>
      <c r="PSU725" s="150"/>
      <c r="PSV725" s="150"/>
      <c r="PSW725" s="150"/>
      <c r="PSX725" s="150"/>
      <c r="PSY725" s="150"/>
      <c r="PSZ725" s="150"/>
      <c r="PTA725" s="150"/>
      <c r="PTB725" s="150"/>
      <c r="PTC725" s="150"/>
      <c r="PTD725" s="150"/>
      <c r="PTE725" s="150"/>
      <c r="PTF725" s="150"/>
      <c r="PTG725" s="150"/>
      <c r="PTH725" s="150"/>
      <c r="PTI725" s="150"/>
      <c r="PTJ725" s="150"/>
      <c r="PTK725" s="150"/>
      <c r="PTL725" s="150"/>
      <c r="PTM725" s="150"/>
      <c r="PTN725" s="150"/>
      <c r="PTO725" s="150"/>
      <c r="PTP725" s="150"/>
      <c r="PTQ725" s="150"/>
      <c r="PTR725" s="150"/>
      <c r="PTS725" s="150"/>
      <c r="PTT725" s="150"/>
      <c r="PTU725" s="150"/>
      <c r="PTV725" s="150"/>
      <c r="PTW725" s="150"/>
      <c r="PTX725" s="150"/>
      <c r="PTY725" s="150"/>
      <c r="PTZ725" s="150"/>
      <c r="PUA725" s="150"/>
      <c r="PUB725" s="150"/>
      <c r="PUC725" s="150"/>
      <c r="PUD725" s="150"/>
      <c r="PUE725" s="150"/>
      <c r="PUF725" s="150"/>
      <c r="PUG725" s="150"/>
      <c r="PUH725" s="150"/>
      <c r="PUI725" s="150"/>
      <c r="PUJ725" s="150"/>
      <c r="PUK725" s="150"/>
      <c r="PUL725" s="150"/>
      <c r="PUM725" s="150"/>
      <c r="PUN725" s="150"/>
      <c r="PUO725" s="150"/>
      <c r="PUP725" s="150"/>
      <c r="PUQ725" s="150"/>
      <c r="PUR725" s="150"/>
      <c r="PUS725" s="150"/>
      <c r="PUT725" s="150"/>
      <c r="PUU725" s="150"/>
      <c r="PUV725" s="150"/>
      <c r="PUW725" s="150"/>
      <c r="PUX725" s="150"/>
      <c r="PUY725" s="150"/>
      <c r="PUZ725" s="150"/>
      <c r="PVA725" s="150"/>
      <c r="PVB725" s="150"/>
      <c r="PVC725" s="150"/>
      <c r="PVD725" s="150"/>
      <c r="PVE725" s="150"/>
      <c r="PVF725" s="150"/>
      <c r="PVG725" s="150"/>
      <c r="PVH725" s="150"/>
      <c r="PVI725" s="150"/>
      <c r="PVJ725" s="150"/>
      <c r="PVK725" s="150"/>
      <c r="PVL725" s="150"/>
      <c r="PVM725" s="150"/>
      <c r="PVN725" s="150"/>
      <c r="PVO725" s="150"/>
      <c r="PVP725" s="150"/>
      <c r="PVQ725" s="150"/>
      <c r="PVR725" s="150"/>
      <c r="PVS725" s="150"/>
      <c r="PVT725" s="150"/>
      <c r="PVU725" s="150"/>
      <c r="PVV725" s="150"/>
      <c r="PVW725" s="150"/>
      <c r="PVX725" s="150"/>
      <c r="PVY725" s="150"/>
      <c r="PVZ725" s="150"/>
      <c r="PWA725" s="150"/>
      <c r="PWB725" s="150"/>
      <c r="PWC725" s="150"/>
      <c r="PWD725" s="150"/>
      <c r="PWE725" s="150"/>
      <c r="PWF725" s="150"/>
      <c r="PWG725" s="150"/>
      <c r="PWH725" s="150"/>
      <c r="PWI725" s="150"/>
      <c r="PWJ725" s="150"/>
      <c r="PWK725" s="150"/>
      <c r="PWL725" s="150"/>
      <c r="PWM725" s="150"/>
      <c r="PWN725" s="150"/>
      <c r="PWO725" s="150"/>
      <c r="PWP725" s="150"/>
      <c r="PWQ725" s="150"/>
      <c r="PWR725" s="150"/>
      <c r="PWS725" s="150"/>
      <c r="PWT725" s="150"/>
      <c r="PWU725" s="150"/>
      <c r="PWV725" s="150"/>
      <c r="PWW725" s="150"/>
      <c r="PWX725" s="150"/>
      <c r="PWY725" s="150"/>
      <c r="PWZ725" s="150"/>
      <c r="PXA725" s="150"/>
      <c r="PXB725" s="150"/>
      <c r="PXC725" s="150"/>
      <c r="PXD725" s="150"/>
      <c r="PXE725" s="150"/>
      <c r="PXF725" s="150"/>
      <c r="PXG725" s="150"/>
      <c r="PXH725" s="150"/>
      <c r="PXI725" s="150"/>
      <c r="PXJ725" s="150"/>
      <c r="PXK725" s="150"/>
      <c r="PXL725" s="150"/>
      <c r="PXM725" s="150"/>
      <c r="PXN725" s="150"/>
      <c r="PXO725" s="150"/>
      <c r="PXP725" s="150"/>
      <c r="PXQ725" s="150"/>
      <c r="PXR725" s="150"/>
      <c r="PXS725" s="150"/>
      <c r="PXT725" s="150"/>
      <c r="PXU725" s="150"/>
      <c r="PXV725" s="150"/>
      <c r="PXW725" s="150"/>
      <c r="PXX725" s="150"/>
      <c r="PXY725" s="150"/>
      <c r="PXZ725" s="150"/>
      <c r="PYA725" s="150"/>
      <c r="PYB725" s="150"/>
      <c r="PYC725" s="150"/>
      <c r="PYD725" s="150"/>
      <c r="PYE725" s="150"/>
      <c r="PYF725" s="150"/>
      <c r="PYG725" s="150"/>
      <c r="PYH725" s="150"/>
      <c r="PYI725" s="150"/>
      <c r="PYJ725" s="150"/>
      <c r="PYK725" s="150"/>
      <c r="PYL725" s="150"/>
      <c r="PYM725" s="150"/>
      <c r="PYN725" s="150"/>
      <c r="PYO725" s="150"/>
      <c r="PYP725" s="150"/>
      <c r="PYQ725" s="150"/>
      <c r="PYR725" s="150"/>
      <c r="PYS725" s="150"/>
      <c r="PYT725" s="150"/>
      <c r="PYU725" s="150"/>
      <c r="PYV725" s="150"/>
      <c r="PYW725" s="150"/>
      <c r="PYX725" s="150"/>
      <c r="PYY725" s="150"/>
      <c r="PYZ725" s="150"/>
      <c r="PZA725" s="150"/>
      <c r="PZB725" s="150"/>
      <c r="PZC725" s="150"/>
      <c r="PZD725" s="150"/>
      <c r="PZE725" s="150"/>
      <c r="PZF725" s="150"/>
      <c r="PZG725" s="150"/>
      <c r="PZH725" s="150"/>
      <c r="PZI725" s="150"/>
      <c r="PZJ725" s="150"/>
      <c r="PZK725" s="150"/>
      <c r="PZL725" s="150"/>
      <c r="PZM725" s="150"/>
      <c r="PZN725" s="150"/>
      <c r="PZO725" s="150"/>
      <c r="PZP725" s="150"/>
      <c r="PZQ725" s="150"/>
      <c r="PZR725" s="150"/>
      <c r="PZS725" s="150"/>
      <c r="PZT725" s="150"/>
      <c r="PZU725" s="150"/>
      <c r="PZV725" s="150"/>
      <c r="PZW725" s="150"/>
      <c r="PZX725" s="150"/>
      <c r="PZY725" s="150"/>
      <c r="PZZ725" s="150"/>
      <c r="QAA725" s="150"/>
      <c r="QAB725" s="150"/>
      <c r="QAC725" s="150"/>
      <c r="QAD725" s="150"/>
      <c r="QAE725" s="150"/>
      <c r="QAF725" s="150"/>
      <c r="QAG725" s="150"/>
      <c r="QAH725" s="150"/>
      <c r="QAI725" s="150"/>
      <c r="QAJ725" s="150"/>
      <c r="QAK725" s="150"/>
      <c r="QAL725" s="150"/>
      <c r="QAM725" s="150"/>
      <c r="QAN725" s="150"/>
      <c r="QAO725" s="150"/>
      <c r="QAP725" s="150"/>
      <c r="QAQ725" s="150"/>
      <c r="QAR725" s="150"/>
      <c r="QAS725" s="150"/>
      <c r="QAT725" s="150"/>
      <c r="QAU725" s="150"/>
      <c r="QAV725" s="150"/>
      <c r="QAW725" s="150"/>
      <c r="QAX725" s="150"/>
      <c r="QAY725" s="150"/>
      <c r="QAZ725" s="150"/>
      <c r="QBA725" s="150"/>
      <c r="QBB725" s="150"/>
      <c r="QBC725" s="150"/>
      <c r="QBD725" s="150"/>
      <c r="QBE725" s="150"/>
      <c r="QBF725" s="150"/>
      <c r="QBG725" s="150"/>
      <c r="QBH725" s="150"/>
      <c r="QBI725" s="150"/>
      <c r="QBJ725" s="150"/>
      <c r="QBK725" s="150"/>
      <c r="QBL725" s="150"/>
      <c r="QBM725" s="150"/>
      <c r="QBN725" s="150"/>
      <c r="QBO725" s="150"/>
      <c r="QBP725" s="150"/>
      <c r="QBQ725" s="150"/>
      <c r="QBR725" s="150"/>
      <c r="QBS725" s="150"/>
      <c r="QBT725" s="150"/>
      <c r="QBU725" s="150"/>
      <c r="QBV725" s="150"/>
      <c r="QBW725" s="150"/>
      <c r="QBX725" s="150"/>
      <c r="QBY725" s="150"/>
      <c r="QBZ725" s="150"/>
      <c r="QCA725" s="150"/>
      <c r="QCB725" s="150"/>
      <c r="QCC725" s="150"/>
      <c r="QCD725" s="150"/>
      <c r="QCE725" s="150"/>
      <c r="QCF725" s="150"/>
      <c r="QCG725" s="150"/>
      <c r="QCH725" s="150"/>
      <c r="QCI725" s="150"/>
      <c r="QCJ725" s="150"/>
      <c r="QCK725" s="150"/>
      <c r="QCL725" s="150"/>
      <c r="QCM725" s="150"/>
      <c r="QCN725" s="150"/>
      <c r="QCO725" s="150"/>
      <c r="QCP725" s="150"/>
      <c r="QCQ725" s="150"/>
      <c r="QCR725" s="150"/>
      <c r="QCS725" s="150"/>
      <c r="QCT725" s="150"/>
      <c r="QCU725" s="150"/>
      <c r="QCV725" s="150"/>
      <c r="QCW725" s="150"/>
      <c r="QCX725" s="150"/>
      <c r="QCY725" s="150"/>
      <c r="QCZ725" s="150"/>
      <c r="QDA725" s="150"/>
      <c r="QDB725" s="150"/>
      <c r="QDC725" s="150"/>
      <c r="QDD725" s="150"/>
      <c r="QDE725" s="150"/>
      <c r="QDF725" s="150"/>
      <c r="QDG725" s="150"/>
      <c r="QDH725" s="150"/>
      <c r="QDI725" s="150"/>
      <c r="QDJ725" s="150"/>
      <c r="QDK725" s="150"/>
      <c r="QDL725" s="150"/>
      <c r="QDM725" s="150"/>
      <c r="QDN725" s="150"/>
      <c r="QDO725" s="150"/>
      <c r="QDP725" s="150"/>
      <c r="QDQ725" s="150"/>
      <c r="QDR725" s="150"/>
      <c r="QDS725" s="150"/>
      <c r="QDT725" s="150"/>
      <c r="QDU725" s="150"/>
      <c r="QDV725" s="150"/>
      <c r="QDW725" s="150"/>
      <c r="QDX725" s="150"/>
      <c r="QDY725" s="150"/>
      <c r="QDZ725" s="150"/>
      <c r="QEA725" s="150"/>
      <c r="QEB725" s="150"/>
      <c r="QEC725" s="150"/>
      <c r="QED725" s="150"/>
      <c r="QEE725" s="150"/>
      <c r="QEF725" s="150"/>
      <c r="QEG725" s="150"/>
      <c r="QEH725" s="150"/>
      <c r="QEI725" s="150"/>
      <c r="QEJ725" s="150"/>
      <c r="QEK725" s="150"/>
      <c r="QEL725" s="150"/>
      <c r="QEM725" s="150"/>
      <c r="QEN725" s="150"/>
      <c r="QEO725" s="150"/>
      <c r="QEP725" s="150"/>
      <c r="QEQ725" s="150"/>
      <c r="QER725" s="150"/>
      <c r="QES725" s="150"/>
      <c r="QET725" s="150"/>
      <c r="QEU725" s="150"/>
      <c r="QEV725" s="150"/>
      <c r="QEW725" s="150"/>
      <c r="QEX725" s="150"/>
      <c r="QEY725" s="150"/>
      <c r="QEZ725" s="150"/>
      <c r="QFA725" s="150"/>
      <c r="QFB725" s="150"/>
      <c r="QFC725" s="150"/>
      <c r="QFD725" s="150"/>
      <c r="QFE725" s="150"/>
      <c r="QFF725" s="150"/>
      <c r="QFG725" s="150"/>
      <c r="QFH725" s="150"/>
      <c r="QFI725" s="150"/>
      <c r="QFJ725" s="150"/>
      <c r="QFK725" s="150"/>
      <c r="QFL725" s="150"/>
      <c r="QFM725" s="150"/>
      <c r="QFN725" s="150"/>
      <c r="QFO725" s="150"/>
      <c r="QFP725" s="150"/>
      <c r="QFQ725" s="150"/>
      <c r="QFR725" s="150"/>
      <c r="QFS725" s="150"/>
      <c r="QFT725" s="150"/>
      <c r="QFU725" s="150"/>
      <c r="QFV725" s="150"/>
      <c r="QFW725" s="150"/>
      <c r="QFX725" s="150"/>
      <c r="QFY725" s="150"/>
      <c r="QFZ725" s="150"/>
      <c r="QGA725" s="150"/>
      <c r="QGB725" s="150"/>
      <c r="QGC725" s="150"/>
      <c r="QGD725" s="150"/>
      <c r="QGE725" s="150"/>
      <c r="QGF725" s="150"/>
      <c r="QGG725" s="150"/>
      <c r="QGH725" s="150"/>
      <c r="QGI725" s="150"/>
      <c r="QGJ725" s="150"/>
      <c r="QGK725" s="150"/>
      <c r="QGL725" s="150"/>
      <c r="QGM725" s="150"/>
      <c r="QGN725" s="150"/>
      <c r="QGO725" s="150"/>
      <c r="QGP725" s="150"/>
      <c r="QGQ725" s="150"/>
      <c r="QGR725" s="150"/>
      <c r="QGS725" s="150"/>
      <c r="QGT725" s="150"/>
      <c r="QGU725" s="150"/>
      <c r="QGV725" s="150"/>
      <c r="QGW725" s="150"/>
      <c r="QGX725" s="150"/>
      <c r="QGY725" s="150"/>
      <c r="QGZ725" s="150"/>
      <c r="QHA725" s="150"/>
      <c r="QHB725" s="150"/>
      <c r="QHC725" s="150"/>
      <c r="QHD725" s="150"/>
      <c r="QHE725" s="150"/>
      <c r="QHF725" s="150"/>
      <c r="QHG725" s="150"/>
      <c r="QHH725" s="150"/>
      <c r="QHI725" s="150"/>
      <c r="QHJ725" s="150"/>
      <c r="QHK725" s="150"/>
      <c r="QHL725" s="150"/>
      <c r="QHM725" s="150"/>
      <c r="QHN725" s="150"/>
      <c r="QHO725" s="150"/>
      <c r="QHP725" s="150"/>
      <c r="QHQ725" s="150"/>
      <c r="QHR725" s="150"/>
      <c r="QHS725" s="150"/>
      <c r="QHT725" s="150"/>
      <c r="QHU725" s="150"/>
      <c r="QHV725" s="150"/>
      <c r="QHW725" s="150"/>
      <c r="QHX725" s="150"/>
      <c r="QHY725" s="150"/>
      <c r="QHZ725" s="150"/>
      <c r="QIA725" s="150"/>
      <c r="QIB725" s="150"/>
      <c r="QIC725" s="150"/>
      <c r="QID725" s="150"/>
      <c r="QIE725" s="150"/>
      <c r="QIF725" s="150"/>
      <c r="QIG725" s="150"/>
      <c r="QIH725" s="150"/>
      <c r="QII725" s="150"/>
      <c r="QIJ725" s="150"/>
      <c r="QIK725" s="150"/>
      <c r="QIL725" s="150"/>
      <c r="QIM725" s="150"/>
      <c r="QIN725" s="150"/>
      <c r="QIO725" s="150"/>
      <c r="QIP725" s="150"/>
      <c r="QIQ725" s="150"/>
      <c r="QIR725" s="150"/>
      <c r="QIS725" s="150"/>
      <c r="QIT725" s="150"/>
      <c r="QIU725" s="150"/>
      <c r="QIV725" s="150"/>
      <c r="QIW725" s="150"/>
      <c r="QIX725" s="150"/>
      <c r="QIY725" s="150"/>
      <c r="QIZ725" s="150"/>
      <c r="QJA725" s="150"/>
      <c r="QJB725" s="150"/>
      <c r="QJC725" s="150"/>
      <c r="QJD725" s="150"/>
      <c r="QJE725" s="150"/>
      <c r="QJF725" s="150"/>
      <c r="QJG725" s="150"/>
      <c r="QJH725" s="150"/>
      <c r="QJI725" s="150"/>
      <c r="QJJ725" s="150"/>
      <c r="QJK725" s="150"/>
      <c r="QJL725" s="150"/>
      <c r="QJM725" s="150"/>
      <c r="QJN725" s="150"/>
      <c r="QJO725" s="150"/>
      <c r="QJP725" s="150"/>
      <c r="QJQ725" s="150"/>
      <c r="QJR725" s="150"/>
      <c r="QJS725" s="150"/>
      <c r="QJT725" s="150"/>
      <c r="QJU725" s="150"/>
      <c r="QJV725" s="150"/>
      <c r="QJW725" s="150"/>
      <c r="QJX725" s="150"/>
      <c r="QJY725" s="150"/>
      <c r="QJZ725" s="150"/>
      <c r="QKA725" s="150"/>
      <c r="QKB725" s="150"/>
      <c r="QKC725" s="150"/>
      <c r="QKD725" s="150"/>
      <c r="QKE725" s="150"/>
      <c r="QKF725" s="150"/>
      <c r="QKG725" s="150"/>
      <c r="QKH725" s="150"/>
      <c r="QKI725" s="150"/>
      <c r="QKJ725" s="150"/>
      <c r="QKK725" s="150"/>
      <c r="QKL725" s="150"/>
      <c r="QKM725" s="150"/>
      <c r="QKN725" s="150"/>
      <c r="QKO725" s="150"/>
      <c r="QKP725" s="150"/>
      <c r="QKQ725" s="150"/>
      <c r="QKR725" s="150"/>
      <c r="QKS725" s="150"/>
      <c r="QKT725" s="150"/>
      <c r="QKU725" s="150"/>
      <c r="QKV725" s="150"/>
      <c r="QKW725" s="150"/>
      <c r="QKX725" s="150"/>
      <c r="QKY725" s="150"/>
      <c r="QKZ725" s="150"/>
      <c r="QLA725" s="150"/>
      <c r="QLB725" s="150"/>
      <c r="QLC725" s="150"/>
      <c r="QLD725" s="150"/>
      <c r="QLE725" s="150"/>
      <c r="QLF725" s="150"/>
      <c r="QLG725" s="150"/>
      <c r="QLH725" s="150"/>
      <c r="QLI725" s="150"/>
      <c r="QLJ725" s="150"/>
      <c r="QLK725" s="150"/>
      <c r="QLL725" s="150"/>
      <c r="QLM725" s="150"/>
      <c r="QLN725" s="150"/>
      <c r="QLO725" s="150"/>
      <c r="QLP725" s="150"/>
      <c r="QLQ725" s="150"/>
      <c r="QLR725" s="150"/>
      <c r="QLS725" s="150"/>
      <c r="QLT725" s="150"/>
      <c r="QLU725" s="150"/>
      <c r="QLV725" s="150"/>
      <c r="QLW725" s="150"/>
      <c r="QLX725" s="150"/>
      <c r="QLY725" s="150"/>
      <c r="QLZ725" s="150"/>
      <c r="QMA725" s="150"/>
      <c r="QMB725" s="150"/>
      <c r="QMC725" s="150"/>
      <c r="QMD725" s="150"/>
      <c r="QME725" s="150"/>
      <c r="QMF725" s="150"/>
      <c r="QMG725" s="150"/>
      <c r="QMH725" s="150"/>
      <c r="QMI725" s="150"/>
      <c r="QMJ725" s="150"/>
      <c r="QMK725" s="150"/>
      <c r="QML725" s="150"/>
      <c r="QMM725" s="150"/>
      <c r="QMN725" s="150"/>
      <c r="QMO725" s="150"/>
      <c r="QMP725" s="150"/>
      <c r="QMQ725" s="150"/>
      <c r="QMR725" s="150"/>
      <c r="QMS725" s="150"/>
      <c r="QMT725" s="150"/>
      <c r="QMU725" s="150"/>
      <c r="QMV725" s="150"/>
      <c r="QMW725" s="150"/>
      <c r="QMX725" s="150"/>
      <c r="QMY725" s="150"/>
      <c r="QMZ725" s="150"/>
      <c r="QNA725" s="150"/>
      <c r="QNB725" s="150"/>
      <c r="QNC725" s="150"/>
      <c r="QND725" s="150"/>
      <c r="QNE725" s="150"/>
      <c r="QNF725" s="150"/>
      <c r="QNG725" s="150"/>
      <c r="QNH725" s="150"/>
      <c r="QNI725" s="150"/>
      <c r="QNJ725" s="150"/>
      <c r="QNK725" s="150"/>
      <c r="QNL725" s="150"/>
      <c r="QNM725" s="150"/>
      <c r="QNN725" s="150"/>
      <c r="QNO725" s="150"/>
      <c r="QNP725" s="150"/>
      <c r="QNQ725" s="150"/>
      <c r="QNR725" s="150"/>
      <c r="QNS725" s="150"/>
      <c r="QNT725" s="150"/>
      <c r="QNU725" s="150"/>
      <c r="QNV725" s="150"/>
      <c r="QNW725" s="150"/>
      <c r="QNX725" s="150"/>
      <c r="QNY725" s="150"/>
      <c r="QNZ725" s="150"/>
      <c r="QOA725" s="150"/>
      <c r="QOB725" s="150"/>
      <c r="QOC725" s="150"/>
      <c r="QOD725" s="150"/>
      <c r="QOE725" s="150"/>
      <c r="QOF725" s="150"/>
      <c r="QOG725" s="150"/>
      <c r="QOH725" s="150"/>
      <c r="QOI725" s="150"/>
      <c r="QOJ725" s="150"/>
      <c r="QOK725" s="150"/>
      <c r="QOL725" s="150"/>
      <c r="QOM725" s="150"/>
      <c r="QON725" s="150"/>
      <c r="QOO725" s="150"/>
      <c r="QOP725" s="150"/>
      <c r="QOQ725" s="150"/>
      <c r="QOR725" s="150"/>
      <c r="QOS725" s="150"/>
      <c r="QOT725" s="150"/>
      <c r="QOU725" s="150"/>
      <c r="QOV725" s="150"/>
      <c r="QOW725" s="150"/>
      <c r="QOX725" s="150"/>
      <c r="QOY725" s="150"/>
      <c r="QOZ725" s="150"/>
      <c r="QPA725" s="150"/>
      <c r="QPB725" s="150"/>
      <c r="QPC725" s="150"/>
      <c r="QPD725" s="150"/>
      <c r="QPE725" s="150"/>
      <c r="QPF725" s="150"/>
      <c r="QPG725" s="150"/>
      <c r="QPH725" s="150"/>
      <c r="QPI725" s="150"/>
      <c r="QPJ725" s="150"/>
      <c r="QPK725" s="150"/>
      <c r="QPL725" s="150"/>
      <c r="QPM725" s="150"/>
      <c r="QPN725" s="150"/>
      <c r="QPO725" s="150"/>
      <c r="QPP725" s="150"/>
      <c r="QPQ725" s="150"/>
      <c r="QPR725" s="150"/>
      <c r="QPS725" s="150"/>
      <c r="QPT725" s="150"/>
      <c r="QPU725" s="150"/>
      <c r="QPV725" s="150"/>
      <c r="QPW725" s="150"/>
      <c r="QPX725" s="150"/>
      <c r="QPY725" s="150"/>
      <c r="QPZ725" s="150"/>
      <c r="QQA725" s="150"/>
      <c r="QQB725" s="150"/>
      <c r="QQC725" s="150"/>
      <c r="QQD725" s="150"/>
      <c r="QQE725" s="150"/>
      <c r="QQF725" s="150"/>
      <c r="QQG725" s="150"/>
      <c r="QQH725" s="150"/>
      <c r="QQI725" s="150"/>
      <c r="QQJ725" s="150"/>
      <c r="QQK725" s="150"/>
      <c r="QQL725" s="150"/>
      <c r="QQM725" s="150"/>
      <c r="QQN725" s="150"/>
      <c r="QQO725" s="150"/>
      <c r="QQP725" s="150"/>
      <c r="QQQ725" s="150"/>
      <c r="QQR725" s="150"/>
      <c r="QQS725" s="150"/>
      <c r="QQT725" s="150"/>
      <c r="QQU725" s="150"/>
      <c r="QQV725" s="150"/>
      <c r="QQW725" s="150"/>
      <c r="QQX725" s="150"/>
      <c r="QQY725" s="150"/>
      <c r="QQZ725" s="150"/>
      <c r="QRA725" s="150"/>
      <c r="QRB725" s="150"/>
      <c r="QRC725" s="150"/>
      <c r="QRD725" s="150"/>
      <c r="QRE725" s="150"/>
      <c r="QRF725" s="150"/>
      <c r="QRG725" s="150"/>
      <c r="QRH725" s="150"/>
      <c r="QRI725" s="150"/>
      <c r="QRJ725" s="150"/>
      <c r="QRK725" s="150"/>
      <c r="QRL725" s="150"/>
      <c r="QRM725" s="150"/>
      <c r="QRN725" s="150"/>
      <c r="QRO725" s="150"/>
      <c r="QRP725" s="150"/>
      <c r="QRQ725" s="150"/>
      <c r="QRR725" s="150"/>
      <c r="QRS725" s="150"/>
      <c r="QRT725" s="150"/>
      <c r="QRU725" s="150"/>
      <c r="QRV725" s="150"/>
      <c r="QRW725" s="150"/>
      <c r="QRX725" s="150"/>
      <c r="QRY725" s="150"/>
      <c r="QRZ725" s="150"/>
      <c r="QSA725" s="150"/>
      <c r="QSB725" s="150"/>
      <c r="QSC725" s="150"/>
      <c r="QSD725" s="150"/>
      <c r="QSE725" s="150"/>
      <c r="QSF725" s="150"/>
      <c r="QSG725" s="150"/>
      <c r="QSH725" s="150"/>
      <c r="QSI725" s="150"/>
      <c r="QSJ725" s="150"/>
      <c r="QSK725" s="150"/>
      <c r="QSL725" s="150"/>
      <c r="QSM725" s="150"/>
      <c r="QSN725" s="150"/>
      <c r="QSO725" s="150"/>
      <c r="QSP725" s="150"/>
      <c r="QSQ725" s="150"/>
      <c r="QSR725" s="150"/>
      <c r="QSS725" s="150"/>
      <c r="QST725" s="150"/>
      <c r="QSU725" s="150"/>
      <c r="QSV725" s="150"/>
      <c r="QSW725" s="150"/>
      <c r="QSX725" s="150"/>
      <c r="QSY725" s="150"/>
      <c r="QSZ725" s="150"/>
      <c r="QTA725" s="150"/>
      <c r="QTB725" s="150"/>
      <c r="QTC725" s="150"/>
      <c r="QTD725" s="150"/>
      <c r="QTE725" s="150"/>
      <c r="QTF725" s="150"/>
      <c r="QTG725" s="150"/>
      <c r="QTH725" s="150"/>
      <c r="QTI725" s="150"/>
      <c r="QTJ725" s="150"/>
      <c r="QTK725" s="150"/>
      <c r="QTL725" s="150"/>
      <c r="QTM725" s="150"/>
      <c r="QTN725" s="150"/>
      <c r="QTO725" s="150"/>
      <c r="QTP725" s="150"/>
      <c r="QTQ725" s="150"/>
      <c r="QTR725" s="150"/>
      <c r="QTS725" s="150"/>
      <c r="QTT725" s="150"/>
      <c r="QTU725" s="150"/>
      <c r="QTV725" s="150"/>
      <c r="QTW725" s="150"/>
      <c r="QTX725" s="150"/>
      <c r="QTY725" s="150"/>
      <c r="QTZ725" s="150"/>
      <c r="QUA725" s="150"/>
      <c r="QUB725" s="150"/>
      <c r="QUC725" s="150"/>
      <c r="QUD725" s="150"/>
      <c r="QUE725" s="150"/>
      <c r="QUF725" s="150"/>
      <c r="QUG725" s="150"/>
      <c r="QUH725" s="150"/>
      <c r="QUI725" s="150"/>
      <c r="QUJ725" s="150"/>
      <c r="QUK725" s="150"/>
      <c r="QUL725" s="150"/>
      <c r="QUM725" s="150"/>
      <c r="QUN725" s="150"/>
      <c r="QUO725" s="150"/>
      <c r="QUP725" s="150"/>
      <c r="QUQ725" s="150"/>
      <c r="QUR725" s="150"/>
      <c r="QUS725" s="150"/>
      <c r="QUT725" s="150"/>
      <c r="QUU725" s="150"/>
      <c r="QUV725" s="150"/>
      <c r="QUW725" s="150"/>
      <c r="QUX725" s="150"/>
      <c r="QUY725" s="150"/>
      <c r="QUZ725" s="150"/>
      <c r="QVA725" s="150"/>
      <c r="QVB725" s="150"/>
      <c r="QVC725" s="150"/>
      <c r="QVD725" s="150"/>
      <c r="QVE725" s="150"/>
      <c r="QVF725" s="150"/>
      <c r="QVG725" s="150"/>
      <c r="QVH725" s="150"/>
      <c r="QVI725" s="150"/>
      <c r="QVJ725" s="150"/>
      <c r="QVK725" s="150"/>
      <c r="QVL725" s="150"/>
      <c r="QVM725" s="150"/>
      <c r="QVN725" s="150"/>
      <c r="QVO725" s="150"/>
      <c r="QVP725" s="150"/>
      <c r="QVQ725" s="150"/>
      <c r="QVR725" s="150"/>
      <c r="QVS725" s="150"/>
      <c r="QVT725" s="150"/>
      <c r="QVU725" s="150"/>
      <c r="QVV725" s="150"/>
      <c r="QVW725" s="150"/>
      <c r="QVX725" s="150"/>
      <c r="QVY725" s="150"/>
      <c r="QVZ725" s="150"/>
      <c r="QWA725" s="150"/>
      <c r="QWB725" s="150"/>
      <c r="QWC725" s="150"/>
      <c r="QWD725" s="150"/>
      <c r="QWE725" s="150"/>
      <c r="QWF725" s="150"/>
      <c r="QWG725" s="150"/>
      <c r="QWH725" s="150"/>
      <c r="QWI725" s="150"/>
      <c r="QWJ725" s="150"/>
      <c r="QWK725" s="150"/>
      <c r="QWL725" s="150"/>
      <c r="QWM725" s="150"/>
      <c r="QWN725" s="150"/>
      <c r="QWO725" s="150"/>
      <c r="QWP725" s="150"/>
      <c r="QWQ725" s="150"/>
      <c r="QWR725" s="150"/>
      <c r="QWS725" s="150"/>
      <c r="QWT725" s="150"/>
      <c r="QWU725" s="150"/>
      <c r="QWV725" s="150"/>
      <c r="QWW725" s="150"/>
      <c r="QWX725" s="150"/>
      <c r="QWY725" s="150"/>
      <c r="QWZ725" s="150"/>
      <c r="QXA725" s="150"/>
      <c r="QXB725" s="150"/>
      <c r="QXC725" s="150"/>
      <c r="QXD725" s="150"/>
      <c r="QXE725" s="150"/>
      <c r="QXF725" s="150"/>
      <c r="QXG725" s="150"/>
      <c r="QXH725" s="150"/>
      <c r="QXI725" s="150"/>
      <c r="QXJ725" s="150"/>
      <c r="QXK725" s="150"/>
      <c r="QXL725" s="150"/>
      <c r="QXM725" s="150"/>
      <c r="QXN725" s="150"/>
      <c r="QXO725" s="150"/>
      <c r="QXP725" s="150"/>
      <c r="QXQ725" s="150"/>
      <c r="QXR725" s="150"/>
      <c r="QXS725" s="150"/>
      <c r="QXT725" s="150"/>
      <c r="QXU725" s="150"/>
      <c r="QXV725" s="150"/>
      <c r="QXW725" s="150"/>
      <c r="QXX725" s="150"/>
      <c r="QXY725" s="150"/>
      <c r="QXZ725" s="150"/>
      <c r="QYA725" s="150"/>
      <c r="QYB725" s="150"/>
      <c r="QYC725" s="150"/>
      <c r="QYD725" s="150"/>
      <c r="QYE725" s="150"/>
      <c r="QYF725" s="150"/>
      <c r="QYG725" s="150"/>
      <c r="QYH725" s="150"/>
      <c r="QYI725" s="150"/>
      <c r="QYJ725" s="150"/>
      <c r="QYK725" s="150"/>
      <c r="QYL725" s="150"/>
      <c r="QYM725" s="150"/>
      <c r="QYN725" s="150"/>
      <c r="QYO725" s="150"/>
      <c r="QYP725" s="150"/>
      <c r="QYQ725" s="150"/>
      <c r="QYR725" s="150"/>
      <c r="QYS725" s="150"/>
      <c r="QYT725" s="150"/>
      <c r="QYU725" s="150"/>
      <c r="QYV725" s="150"/>
      <c r="QYW725" s="150"/>
      <c r="QYX725" s="150"/>
      <c r="QYY725" s="150"/>
      <c r="QYZ725" s="150"/>
      <c r="QZA725" s="150"/>
      <c r="QZB725" s="150"/>
      <c r="QZC725" s="150"/>
      <c r="QZD725" s="150"/>
      <c r="QZE725" s="150"/>
      <c r="QZF725" s="150"/>
      <c r="QZG725" s="150"/>
      <c r="QZH725" s="150"/>
      <c r="QZI725" s="150"/>
      <c r="QZJ725" s="150"/>
      <c r="QZK725" s="150"/>
      <c r="QZL725" s="150"/>
      <c r="QZM725" s="150"/>
      <c r="QZN725" s="150"/>
      <c r="QZO725" s="150"/>
      <c r="QZP725" s="150"/>
      <c r="QZQ725" s="150"/>
      <c r="QZR725" s="150"/>
      <c r="QZS725" s="150"/>
      <c r="QZT725" s="150"/>
      <c r="QZU725" s="150"/>
      <c r="QZV725" s="150"/>
      <c r="QZW725" s="150"/>
      <c r="QZX725" s="150"/>
      <c r="QZY725" s="150"/>
      <c r="QZZ725" s="150"/>
      <c r="RAA725" s="150"/>
      <c r="RAB725" s="150"/>
      <c r="RAC725" s="150"/>
      <c r="RAD725" s="150"/>
      <c r="RAE725" s="150"/>
      <c r="RAF725" s="150"/>
      <c r="RAG725" s="150"/>
      <c r="RAH725" s="150"/>
      <c r="RAI725" s="150"/>
      <c r="RAJ725" s="150"/>
      <c r="RAK725" s="150"/>
      <c r="RAL725" s="150"/>
      <c r="RAM725" s="150"/>
      <c r="RAN725" s="150"/>
      <c r="RAO725" s="150"/>
      <c r="RAP725" s="150"/>
      <c r="RAQ725" s="150"/>
      <c r="RAR725" s="150"/>
      <c r="RAS725" s="150"/>
      <c r="RAT725" s="150"/>
      <c r="RAU725" s="150"/>
      <c r="RAV725" s="150"/>
      <c r="RAW725" s="150"/>
      <c r="RAX725" s="150"/>
      <c r="RAY725" s="150"/>
      <c r="RAZ725" s="150"/>
      <c r="RBA725" s="150"/>
      <c r="RBB725" s="150"/>
      <c r="RBC725" s="150"/>
      <c r="RBD725" s="150"/>
      <c r="RBE725" s="150"/>
      <c r="RBF725" s="150"/>
      <c r="RBG725" s="150"/>
      <c r="RBH725" s="150"/>
      <c r="RBI725" s="150"/>
      <c r="RBJ725" s="150"/>
      <c r="RBK725" s="150"/>
      <c r="RBL725" s="150"/>
      <c r="RBM725" s="150"/>
      <c r="RBN725" s="150"/>
      <c r="RBO725" s="150"/>
      <c r="RBP725" s="150"/>
      <c r="RBQ725" s="150"/>
      <c r="RBR725" s="150"/>
      <c r="RBS725" s="150"/>
      <c r="RBT725" s="150"/>
      <c r="RBU725" s="150"/>
      <c r="RBV725" s="150"/>
      <c r="RBW725" s="150"/>
      <c r="RBX725" s="150"/>
      <c r="RBY725" s="150"/>
      <c r="RBZ725" s="150"/>
      <c r="RCA725" s="150"/>
      <c r="RCB725" s="150"/>
      <c r="RCC725" s="150"/>
      <c r="RCD725" s="150"/>
      <c r="RCE725" s="150"/>
      <c r="RCF725" s="150"/>
      <c r="RCG725" s="150"/>
      <c r="RCH725" s="150"/>
      <c r="RCI725" s="150"/>
      <c r="RCJ725" s="150"/>
      <c r="RCK725" s="150"/>
      <c r="RCL725" s="150"/>
      <c r="RCM725" s="150"/>
      <c r="RCN725" s="150"/>
      <c r="RCO725" s="150"/>
      <c r="RCP725" s="150"/>
      <c r="RCQ725" s="150"/>
      <c r="RCR725" s="150"/>
      <c r="RCS725" s="150"/>
      <c r="RCT725" s="150"/>
      <c r="RCU725" s="150"/>
      <c r="RCV725" s="150"/>
      <c r="RCW725" s="150"/>
      <c r="RCX725" s="150"/>
      <c r="RCY725" s="150"/>
      <c r="RCZ725" s="150"/>
      <c r="RDA725" s="150"/>
      <c r="RDB725" s="150"/>
      <c r="RDC725" s="150"/>
      <c r="RDD725" s="150"/>
      <c r="RDE725" s="150"/>
      <c r="RDF725" s="150"/>
      <c r="RDG725" s="150"/>
      <c r="RDH725" s="150"/>
      <c r="RDI725" s="150"/>
      <c r="RDJ725" s="150"/>
      <c r="RDK725" s="150"/>
      <c r="RDL725" s="150"/>
      <c r="RDM725" s="150"/>
      <c r="RDN725" s="150"/>
      <c r="RDO725" s="150"/>
      <c r="RDP725" s="150"/>
      <c r="RDQ725" s="150"/>
      <c r="RDR725" s="150"/>
      <c r="RDS725" s="150"/>
      <c r="RDT725" s="150"/>
      <c r="RDU725" s="150"/>
      <c r="RDV725" s="150"/>
      <c r="RDW725" s="150"/>
      <c r="RDX725" s="150"/>
      <c r="RDY725" s="150"/>
      <c r="RDZ725" s="150"/>
      <c r="REA725" s="150"/>
      <c r="REB725" s="150"/>
      <c r="REC725" s="150"/>
      <c r="RED725" s="150"/>
      <c r="REE725" s="150"/>
      <c r="REF725" s="150"/>
      <c r="REG725" s="150"/>
      <c r="REH725" s="150"/>
      <c r="REI725" s="150"/>
      <c r="REJ725" s="150"/>
      <c r="REK725" s="150"/>
      <c r="REL725" s="150"/>
      <c r="REM725" s="150"/>
      <c r="REN725" s="150"/>
      <c r="REO725" s="150"/>
      <c r="REP725" s="150"/>
      <c r="REQ725" s="150"/>
      <c r="RER725" s="150"/>
      <c r="RES725" s="150"/>
      <c r="RET725" s="150"/>
      <c r="REU725" s="150"/>
      <c r="REV725" s="150"/>
      <c r="REW725" s="150"/>
      <c r="REX725" s="150"/>
      <c r="REY725" s="150"/>
      <c r="REZ725" s="150"/>
      <c r="RFA725" s="150"/>
      <c r="RFB725" s="150"/>
      <c r="RFC725" s="150"/>
      <c r="RFD725" s="150"/>
      <c r="RFE725" s="150"/>
      <c r="RFF725" s="150"/>
      <c r="RFG725" s="150"/>
      <c r="RFH725" s="150"/>
      <c r="RFI725" s="150"/>
      <c r="RFJ725" s="150"/>
      <c r="RFK725" s="150"/>
      <c r="RFL725" s="150"/>
      <c r="RFM725" s="150"/>
      <c r="RFN725" s="150"/>
      <c r="RFO725" s="150"/>
      <c r="RFP725" s="150"/>
      <c r="RFQ725" s="150"/>
      <c r="RFR725" s="150"/>
      <c r="RFS725" s="150"/>
      <c r="RFT725" s="150"/>
      <c r="RFU725" s="150"/>
      <c r="RFV725" s="150"/>
      <c r="RFW725" s="150"/>
      <c r="RFX725" s="150"/>
      <c r="RFY725" s="150"/>
      <c r="RFZ725" s="150"/>
      <c r="RGA725" s="150"/>
      <c r="RGB725" s="150"/>
      <c r="RGC725" s="150"/>
      <c r="RGD725" s="150"/>
      <c r="RGE725" s="150"/>
      <c r="RGF725" s="150"/>
      <c r="RGG725" s="150"/>
      <c r="RGH725" s="150"/>
      <c r="RGI725" s="150"/>
      <c r="RGJ725" s="150"/>
      <c r="RGK725" s="150"/>
      <c r="RGL725" s="150"/>
      <c r="RGM725" s="150"/>
      <c r="RGN725" s="150"/>
      <c r="RGO725" s="150"/>
      <c r="RGP725" s="150"/>
      <c r="RGQ725" s="150"/>
      <c r="RGR725" s="150"/>
      <c r="RGS725" s="150"/>
      <c r="RGT725" s="150"/>
      <c r="RGU725" s="150"/>
      <c r="RGV725" s="150"/>
      <c r="RGW725" s="150"/>
      <c r="RGX725" s="150"/>
      <c r="RGY725" s="150"/>
      <c r="RGZ725" s="150"/>
      <c r="RHA725" s="150"/>
      <c r="RHB725" s="150"/>
      <c r="RHC725" s="150"/>
      <c r="RHD725" s="150"/>
      <c r="RHE725" s="150"/>
      <c r="RHF725" s="150"/>
      <c r="RHG725" s="150"/>
      <c r="RHH725" s="150"/>
      <c r="RHI725" s="150"/>
      <c r="RHJ725" s="150"/>
      <c r="RHK725" s="150"/>
      <c r="RHL725" s="150"/>
      <c r="RHM725" s="150"/>
      <c r="RHN725" s="150"/>
      <c r="RHO725" s="150"/>
      <c r="RHP725" s="150"/>
      <c r="RHQ725" s="150"/>
      <c r="RHR725" s="150"/>
      <c r="RHS725" s="150"/>
      <c r="RHT725" s="150"/>
      <c r="RHU725" s="150"/>
      <c r="RHV725" s="150"/>
      <c r="RHW725" s="150"/>
      <c r="RHX725" s="150"/>
      <c r="RHY725" s="150"/>
      <c r="RHZ725" s="150"/>
      <c r="RIA725" s="150"/>
      <c r="RIB725" s="150"/>
      <c r="RIC725" s="150"/>
      <c r="RID725" s="150"/>
      <c r="RIE725" s="150"/>
      <c r="RIF725" s="150"/>
      <c r="RIG725" s="150"/>
      <c r="RIH725" s="150"/>
      <c r="RII725" s="150"/>
      <c r="RIJ725" s="150"/>
      <c r="RIK725" s="150"/>
      <c r="RIL725" s="150"/>
      <c r="RIM725" s="150"/>
      <c r="RIN725" s="150"/>
      <c r="RIO725" s="150"/>
      <c r="RIP725" s="150"/>
      <c r="RIQ725" s="150"/>
      <c r="RIR725" s="150"/>
      <c r="RIS725" s="150"/>
      <c r="RIT725" s="150"/>
      <c r="RIU725" s="150"/>
      <c r="RIV725" s="150"/>
      <c r="RIW725" s="150"/>
      <c r="RIX725" s="150"/>
      <c r="RIY725" s="150"/>
      <c r="RIZ725" s="150"/>
      <c r="RJA725" s="150"/>
      <c r="RJB725" s="150"/>
      <c r="RJC725" s="150"/>
      <c r="RJD725" s="150"/>
      <c r="RJE725" s="150"/>
      <c r="RJF725" s="150"/>
      <c r="RJG725" s="150"/>
      <c r="RJH725" s="150"/>
      <c r="RJI725" s="150"/>
      <c r="RJJ725" s="150"/>
      <c r="RJK725" s="150"/>
      <c r="RJL725" s="150"/>
      <c r="RJM725" s="150"/>
      <c r="RJN725" s="150"/>
      <c r="RJO725" s="150"/>
      <c r="RJP725" s="150"/>
      <c r="RJQ725" s="150"/>
      <c r="RJR725" s="150"/>
      <c r="RJS725" s="150"/>
      <c r="RJT725" s="150"/>
      <c r="RJU725" s="150"/>
      <c r="RJV725" s="150"/>
      <c r="RJW725" s="150"/>
      <c r="RJX725" s="150"/>
      <c r="RJY725" s="150"/>
      <c r="RJZ725" s="150"/>
      <c r="RKA725" s="150"/>
      <c r="RKB725" s="150"/>
      <c r="RKC725" s="150"/>
      <c r="RKD725" s="150"/>
      <c r="RKE725" s="150"/>
      <c r="RKF725" s="150"/>
      <c r="RKG725" s="150"/>
      <c r="RKH725" s="150"/>
      <c r="RKI725" s="150"/>
      <c r="RKJ725" s="150"/>
      <c r="RKK725" s="150"/>
      <c r="RKL725" s="150"/>
      <c r="RKM725" s="150"/>
      <c r="RKN725" s="150"/>
      <c r="RKO725" s="150"/>
      <c r="RKP725" s="150"/>
      <c r="RKQ725" s="150"/>
      <c r="RKR725" s="150"/>
      <c r="RKS725" s="150"/>
      <c r="RKT725" s="150"/>
      <c r="RKU725" s="150"/>
      <c r="RKV725" s="150"/>
      <c r="RKW725" s="150"/>
      <c r="RKX725" s="150"/>
      <c r="RKY725" s="150"/>
      <c r="RKZ725" s="150"/>
      <c r="RLA725" s="150"/>
      <c r="RLB725" s="150"/>
      <c r="RLC725" s="150"/>
      <c r="RLD725" s="150"/>
      <c r="RLE725" s="150"/>
      <c r="RLF725" s="150"/>
      <c r="RLG725" s="150"/>
      <c r="RLH725" s="150"/>
      <c r="RLI725" s="150"/>
      <c r="RLJ725" s="150"/>
      <c r="RLK725" s="150"/>
      <c r="RLL725" s="150"/>
      <c r="RLM725" s="150"/>
      <c r="RLN725" s="150"/>
      <c r="RLO725" s="150"/>
      <c r="RLP725" s="150"/>
      <c r="RLQ725" s="150"/>
      <c r="RLR725" s="150"/>
      <c r="RLS725" s="150"/>
      <c r="RLT725" s="150"/>
      <c r="RLU725" s="150"/>
      <c r="RLV725" s="150"/>
      <c r="RLW725" s="150"/>
      <c r="RLX725" s="150"/>
      <c r="RLY725" s="150"/>
      <c r="RLZ725" s="150"/>
      <c r="RMA725" s="150"/>
      <c r="RMB725" s="150"/>
      <c r="RMC725" s="150"/>
      <c r="RMD725" s="150"/>
      <c r="RME725" s="150"/>
      <c r="RMF725" s="150"/>
      <c r="RMG725" s="150"/>
      <c r="RMH725" s="150"/>
      <c r="RMI725" s="150"/>
      <c r="RMJ725" s="150"/>
      <c r="RMK725" s="150"/>
      <c r="RML725" s="150"/>
      <c r="RMM725" s="150"/>
      <c r="RMN725" s="150"/>
      <c r="RMO725" s="150"/>
      <c r="RMP725" s="150"/>
      <c r="RMQ725" s="150"/>
      <c r="RMR725" s="150"/>
      <c r="RMS725" s="150"/>
      <c r="RMT725" s="150"/>
      <c r="RMU725" s="150"/>
      <c r="RMV725" s="150"/>
      <c r="RMW725" s="150"/>
      <c r="RMX725" s="150"/>
      <c r="RMY725" s="150"/>
      <c r="RMZ725" s="150"/>
      <c r="RNA725" s="150"/>
      <c r="RNB725" s="150"/>
      <c r="RNC725" s="150"/>
      <c r="RND725" s="150"/>
      <c r="RNE725" s="150"/>
      <c r="RNF725" s="150"/>
      <c r="RNG725" s="150"/>
      <c r="RNH725" s="150"/>
      <c r="RNI725" s="150"/>
      <c r="RNJ725" s="150"/>
      <c r="RNK725" s="150"/>
      <c r="RNL725" s="150"/>
      <c r="RNM725" s="150"/>
      <c r="RNN725" s="150"/>
      <c r="RNO725" s="150"/>
      <c r="RNP725" s="150"/>
      <c r="RNQ725" s="150"/>
      <c r="RNR725" s="150"/>
      <c r="RNS725" s="150"/>
      <c r="RNT725" s="150"/>
      <c r="RNU725" s="150"/>
      <c r="RNV725" s="150"/>
      <c r="RNW725" s="150"/>
      <c r="RNX725" s="150"/>
      <c r="RNY725" s="150"/>
      <c r="RNZ725" s="150"/>
      <c r="ROA725" s="150"/>
      <c r="ROB725" s="150"/>
      <c r="ROC725" s="150"/>
      <c r="ROD725" s="150"/>
      <c r="ROE725" s="150"/>
      <c r="ROF725" s="150"/>
      <c r="ROG725" s="150"/>
      <c r="ROH725" s="150"/>
      <c r="ROI725" s="150"/>
      <c r="ROJ725" s="150"/>
      <c r="ROK725" s="150"/>
      <c r="ROL725" s="150"/>
      <c r="ROM725" s="150"/>
      <c r="RON725" s="150"/>
      <c r="ROO725" s="150"/>
      <c r="ROP725" s="150"/>
      <c r="ROQ725" s="150"/>
      <c r="ROR725" s="150"/>
      <c r="ROS725" s="150"/>
      <c r="ROT725" s="150"/>
      <c r="ROU725" s="150"/>
      <c r="ROV725" s="150"/>
      <c r="ROW725" s="150"/>
      <c r="ROX725" s="150"/>
      <c r="ROY725" s="150"/>
      <c r="ROZ725" s="150"/>
      <c r="RPA725" s="150"/>
      <c r="RPB725" s="150"/>
      <c r="RPC725" s="150"/>
      <c r="RPD725" s="150"/>
      <c r="RPE725" s="150"/>
      <c r="RPF725" s="150"/>
      <c r="RPG725" s="150"/>
      <c r="RPH725" s="150"/>
      <c r="RPI725" s="150"/>
      <c r="RPJ725" s="150"/>
      <c r="RPK725" s="150"/>
      <c r="RPL725" s="150"/>
      <c r="RPM725" s="150"/>
      <c r="RPN725" s="150"/>
      <c r="RPO725" s="150"/>
      <c r="RPP725" s="150"/>
      <c r="RPQ725" s="150"/>
      <c r="RPR725" s="150"/>
      <c r="RPS725" s="150"/>
      <c r="RPT725" s="150"/>
      <c r="RPU725" s="150"/>
      <c r="RPV725" s="150"/>
      <c r="RPW725" s="150"/>
      <c r="RPX725" s="150"/>
      <c r="RPY725" s="150"/>
      <c r="RPZ725" s="150"/>
      <c r="RQA725" s="150"/>
      <c r="RQB725" s="150"/>
      <c r="RQC725" s="150"/>
      <c r="RQD725" s="150"/>
      <c r="RQE725" s="150"/>
      <c r="RQF725" s="150"/>
      <c r="RQG725" s="150"/>
      <c r="RQH725" s="150"/>
      <c r="RQI725" s="150"/>
      <c r="RQJ725" s="150"/>
      <c r="RQK725" s="150"/>
      <c r="RQL725" s="150"/>
      <c r="RQM725" s="150"/>
      <c r="RQN725" s="150"/>
      <c r="RQO725" s="150"/>
      <c r="RQP725" s="150"/>
      <c r="RQQ725" s="150"/>
      <c r="RQR725" s="150"/>
      <c r="RQS725" s="150"/>
      <c r="RQT725" s="150"/>
      <c r="RQU725" s="150"/>
      <c r="RQV725" s="150"/>
      <c r="RQW725" s="150"/>
      <c r="RQX725" s="150"/>
      <c r="RQY725" s="150"/>
      <c r="RQZ725" s="150"/>
      <c r="RRA725" s="150"/>
      <c r="RRB725" s="150"/>
      <c r="RRC725" s="150"/>
      <c r="RRD725" s="150"/>
      <c r="RRE725" s="150"/>
      <c r="RRF725" s="150"/>
      <c r="RRG725" s="150"/>
      <c r="RRH725" s="150"/>
      <c r="RRI725" s="150"/>
      <c r="RRJ725" s="150"/>
      <c r="RRK725" s="150"/>
      <c r="RRL725" s="150"/>
      <c r="RRM725" s="150"/>
      <c r="RRN725" s="150"/>
      <c r="RRO725" s="150"/>
      <c r="RRP725" s="150"/>
      <c r="RRQ725" s="150"/>
      <c r="RRR725" s="150"/>
      <c r="RRS725" s="150"/>
      <c r="RRT725" s="150"/>
      <c r="RRU725" s="150"/>
      <c r="RRV725" s="150"/>
      <c r="RRW725" s="150"/>
      <c r="RRX725" s="150"/>
      <c r="RRY725" s="150"/>
      <c r="RRZ725" s="150"/>
      <c r="RSA725" s="150"/>
      <c r="RSB725" s="150"/>
      <c r="RSC725" s="150"/>
      <c r="RSD725" s="150"/>
      <c r="RSE725" s="150"/>
      <c r="RSF725" s="150"/>
      <c r="RSG725" s="150"/>
      <c r="RSH725" s="150"/>
      <c r="RSI725" s="150"/>
      <c r="RSJ725" s="150"/>
      <c r="RSK725" s="150"/>
      <c r="RSL725" s="150"/>
      <c r="RSM725" s="150"/>
      <c r="RSN725" s="150"/>
      <c r="RSO725" s="150"/>
      <c r="RSP725" s="150"/>
      <c r="RSQ725" s="150"/>
      <c r="RSR725" s="150"/>
      <c r="RSS725" s="150"/>
      <c r="RST725" s="150"/>
      <c r="RSU725" s="150"/>
      <c r="RSV725" s="150"/>
      <c r="RSW725" s="150"/>
      <c r="RSX725" s="150"/>
      <c r="RSY725" s="150"/>
      <c r="RSZ725" s="150"/>
      <c r="RTA725" s="150"/>
      <c r="RTB725" s="150"/>
      <c r="RTC725" s="150"/>
      <c r="RTD725" s="150"/>
      <c r="RTE725" s="150"/>
      <c r="RTF725" s="150"/>
      <c r="RTG725" s="150"/>
      <c r="RTH725" s="150"/>
      <c r="RTI725" s="150"/>
      <c r="RTJ725" s="150"/>
      <c r="RTK725" s="150"/>
      <c r="RTL725" s="150"/>
      <c r="RTM725" s="150"/>
      <c r="RTN725" s="150"/>
      <c r="RTO725" s="150"/>
      <c r="RTP725" s="150"/>
      <c r="RTQ725" s="150"/>
      <c r="RTR725" s="150"/>
      <c r="RTS725" s="150"/>
      <c r="RTT725" s="150"/>
      <c r="RTU725" s="150"/>
      <c r="RTV725" s="150"/>
      <c r="RTW725" s="150"/>
      <c r="RTX725" s="150"/>
      <c r="RTY725" s="150"/>
      <c r="RTZ725" s="150"/>
      <c r="RUA725" s="150"/>
      <c r="RUB725" s="150"/>
      <c r="RUC725" s="150"/>
      <c r="RUD725" s="150"/>
      <c r="RUE725" s="150"/>
      <c r="RUF725" s="150"/>
      <c r="RUG725" s="150"/>
      <c r="RUH725" s="150"/>
      <c r="RUI725" s="150"/>
      <c r="RUJ725" s="150"/>
      <c r="RUK725" s="150"/>
      <c r="RUL725" s="150"/>
      <c r="RUM725" s="150"/>
      <c r="RUN725" s="150"/>
      <c r="RUO725" s="150"/>
      <c r="RUP725" s="150"/>
      <c r="RUQ725" s="150"/>
      <c r="RUR725" s="150"/>
      <c r="RUS725" s="150"/>
      <c r="RUT725" s="150"/>
      <c r="RUU725" s="150"/>
      <c r="RUV725" s="150"/>
      <c r="RUW725" s="150"/>
      <c r="RUX725" s="150"/>
      <c r="RUY725" s="150"/>
      <c r="RUZ725" s="150"/>
      <c r="RVA725" s="150"/>
      <c r="RVB725" s="150"/>
      <c r="RVC725" s="150"/>
      <c r="RVD725" s="150"/>
      <c r="RVE725" s="150"/>
      <c r="RVF725" s="150"/>
      <c r="RVG725" s="150"/>
      <c r="RVH725" s="150"/>
      <c r="RVI725" s="150"/>
      <c r="RVJ725" s="150"/>
      <c r="RVK725" s="150"/>
      <c r="RVL725" s="150"/>
      <c r="RVM725" s="150"/>
      <c r="RVN725" s="150"/>
      <c r="RVO725" s="150"/>
      <c r="RVP725" s="150"/>
      <c r="RVQ725" s="150"/>
      <c r="RVR725" s="150"/>
      <c r="RVS725" s="150"/>
      <c r="RVT725" s="150"/>
      <c r="RVU725" s="150"/>
      <c r="RVV725" s="150"/>
      <c r="RVW725" s="150"/>
      <c r="RVX725" s="150"/>
      <c r="RVY725" s="150"/>
      <c r="RVZ725" s="150"/>
      <c r="RWA725" s="150"/>
      <c r="RWB725" s="150"/>
      <c r="RWC725" s="150"/>
      <c r="RWD725" s="150"/>
      <c r="RWE725" s="150"/>
      <c r="RWF725" s="150"/>
      <c r="RWG725" s="150"/>
      <c r="RWH725" s="150"/>
      <c r="RWI725" s="150"/>
      <c r="RWJ725" s="150"/>
      <c r="RWK725" s="150"/>
      <c r="RWL725" s="150"/>
      <c r="RWM725" s="150"/>
      <c r="RWN725" s="150"/>
      <c r="RWO725" s="150"/>
      <c r="RWP725" s="150"/>
      <c r="RWQ725" s="150"/>
      <c r="RWR725" s="150"/>
      <c r="RWS725" s="150"/>
      <c r="RWT725" s="150"/>
      <c r="RWU725" s="150"/>
      <c r="RWV725" s="150"/>
      <c r="RWW725" s="150"/>
      <c r="RWX725" s="150"/>
      <c r="RWY725" s="150"/>
      <c r="RWZ725" s="150"/>
      <c r="RXA725" s="150"/>
      <c r="RXB725" s="150"/>
      <c r="RXC725" s="150"/>
      <c r="RXD725" s="150"/>
      <c r="RXE725" s="150"/>
      <c r="RXF725" s="150"/>
      <c r="RXG725" s="150"/>
      <c r="RXH725" s="150"/>
      <c r="RXI725" s="150"/>
      <c r="RXJ725" s="150"/>
      <c r="RXK725" s="150"/>
      <c r="RXL725" s="150"/>
      <c r="RXM725" s="150"/>
      <c r="RXN725" s="150"/>
      <c r="RXO725" s="150"/>
      <c r="RXP725" s="150"/>
      <c r="RXQ725" s="150"/>
      <c r="RXR725" s="150"/>
      <c r="RXS725" s="150"/>
      <c r="RXT725" s="150"/>
      <c r="RXU725" s="150"/>
      <c r="RXV725" s="150"/>
      <c r="RXW725" s="150"/>
      <c r="RXX725" s="150"/>
      <c r="RXY725" s="150"/>
      <c r="RXZ725" s="150"/>
      <c r="RYA725" s="150"/>
      <c r="RYB725" s="150"/>
      <c r="RYC725" s="150"/>
      <c r="RYD725" s="150"/>
      <c r="RYE725" s="150"/>
      <c r="RYF725" s="150"/>
      <c r="RYG725" s="150"/>
      <c r="RYH725" s="150"/>
      <c r="RYI725" s="150"/>
      <c r="RYJ725" s="150"/>
      <c r="RYK725" s="150"/>
      <c r="RYL725" s="150"/>
      <c r="RYM725" s="150"/>
      <c r="RYN725" s="150"/>
      <c r="RYO725" s="150"/>
      <c r="RYP725" s="150"/>
      <c r="RYQ725" s="150"/>
      <c r="RYR725" s="150"/>
      <c r="RYS725" s="150"/>
      <c r="RYT725" s="150"/>
      <c r="RYU725" s="150"/>
      <c r="RYV725" s="150"/>
      <c r="RYW725" s="150"/>
      <c r="RYX725" s="150"/>
      <c r="RYY725" s="150"/>
      <c r="RYZ725" s="150"/>
      <c r="RZA725" s="150"/>
      <c r="RZB725" s="150"/>
      <c r="RZC725" s="150"/>
      <c r="RZD725" s="150"/>
      <c r="RZE725" s="150"/>
      <c r="RZF725" s="150"/>
      <c r="RZG725" s="150"/>
      <c r="RZH725" s="150"/>
      <c r="RZI725" s="150"/>
      <c r="RZJ725" s="150"/>
      <c r="RZK725" s="150"/>
      <c r="RZL725" s="150"/>
      <c r="RZM725" s="150"/>
      <c r="RZN725" s="150"/>
      <c r="RZO725" s="150"/>
      <c r="RZP725" s="150"/>
      <c r="RZQ725" s="150"/>
      <c r="RZR725" s="150"/>
      <c r="RZS725" s="150"/>
      <c r="RZT725" s="150"/>
      <c r="RZU725" s="150"/>
      <c r="RZV725" s="150"/>
      <c r="RZW725" s="150"/>
      <c r="RZX725" s="150"/>
      <c r="RZY725" s="150"/>
      <c r="RZZ725" s="150"/>
      <c r="SAA725" s="150"/>
      <c r="SAB725" s="150"/>
      <c r="SAC725" s="150"/>
      <c r="SAD725" s="150"/>
      <c r="SAE725" s="150"/>
      <c r="SAF725" s="150"/>
      <c r="SAG725" s="150"/>
      <c r="SAH725" s="150"/>
      <c r="SAI725" s="150"/>
      <c r="SAJ725" s="150"/>
      <c r="SAK725" s="150"/>
      <c r="SAL725" s="150"/>
      <c r="SAM725" s="150"/>
      <c r="SAN725" s="150"/>
      <c r="SAO725" s="150"/>
      <c r="SAP725" s="150"/>
      <c r="SAQ725" s="150"/>
      <c r="SAR725" s="150"/>
      <c r="SAS725" s="150"/>
      <c r="SAT725" s="150"/>
      <c r="SAU725" s="150"/>
      <c r="SAV725" s="150"/>
      <c r="SAW725" s="150"/>
      <c r="SAX725" s="150"/>
      <c r="SAY725" s="150"/>
      <c r="SAZ725" s="150"/>
      <c r="SBA725" s="150"/>
      <c r="SBB725" s="150"/>
      <c r="SBC725" s="150"/>
      <c r="SBD725" s="150"/>
      <c r="SBE725" s="150"/>
      <c r="SBF725" s="150"/>
      <c r="SBG725" s="150"/>
      <c r="SBH725" s="150"/>
      <c r="SBI725" s="150"/>
      <c r="SBJ725" s="150"/>
      <c r="SBK725" s="150"/>
      <c r="SBL725" s="150"/>
      <c r="SBM725" s="150"/>
      <c r="SBN725" s="150"/>
      <c r="SBO725" s="150"/>
      <c r="SBP725" s="150"/>
      <c r="SBQ725" s="150"/>
      <c r="SBR725" s="150"/>
      <c r="SBS725" s="150"/>
      <c r="SBT725" s="150"/>
      <c r="SBU725" s="150"/>
      <c r="SBV725" s="150"/>
      <c r="SBW725" s="150"/>
      <c r="SBX725" s="150"/>
      <c r="SBY725" s="150"/>
      <c r="SBZ725" s="150"/>
      <c r="SCA725" s="150"/>
      <c r="SCB725" s="150"/>
      <c r="SCC725" s="150"/>
      <c r="SCD725" s="150"/>
      <c r="SCE725" s="150"/>
      <c r="SCF725" s="150"/>
      <c r="SCG725" s="150"/>
      <c r="SCH725" s="150"/>
      <c r="SCI725" s="150"/>
      <c r="SCJ725" s="150"/>
      <c r="SCK725" s="150"/>
      <c r="SCL725" s="150"/>
      <c r="SCM725" s="150"/>
      <c r="SCN725" s="150"/>
      <c r="SCO725" s="150"/>
      <c r="SCP725" s="150"/>
      <c r="SCQ725" s="150"/>
      <c r="SCR725" s="150"/>
      <c r="SCS725" s="150"/>
      <c r="SCT725" s="150"/>
      <c r="SCU725" s="150"/>
      <c r="SCV725" s="150"/>
      <c r="SCW725" s="150"/>
      <c r="SCX725" s="150"/>
      <c r="SCY725" s="150"/>
      <c r="SCZ725" s="150"/>
      <c r="SDA725" s="150"/>
      <c r="SDB725" s="150"/>
      <c r="SDC725" s="150"/>
      <c r="SDD725" s="150"/>
      <c r="SDE725" s="150"/>
      <c r="SDF725" s="150"/>
      <c r="SDG725" s="150"/>
      <c r="SDH725" s="150"/>
      <c r="SDI725" s="150"/>
      <c r="SDJ725" s="150"/>
      <c r="SDK725" s="150"/>
      <c r="SDL725" s="150"/>
      <c r="SDM725" s="150"/>
      <c r="SDN725" s="150"/>
      <c r="SDO725" s="150"/>
      <c r="SDP725" s="150"/>
      <c r="SDQ725" s="150"/>
      <c r="SDR725" s="150"/>
      <c r="SDS725" s="150"/>
      <c r="SDT725" s="150"/>
      <c r="SDU725" s="150"/>
      <c r="SDV725" s="150"/>
      <c r="SDW725" s="150"/>
      <c r="SDX725" s="150"/>
      <c r="SDY725" s="150"/>
      <c r="SDZ725" s="150"/>
      <c r="SEA725" s="150"/>
      <c r="SEB725" s="150"/>
      <c r="SEC725" s="150"/>
      <c r="SED725" s="150"/>
      <c r="SEE725" s="150"/>
      <c r="SEF725" s="150"/>
      <c r="SEG725" s="150"/>
      <c r="SEH725" s="150"/>
      <c r="SEI725" s="150"/>
      <c r="SEJ725" s="150"/>
      <c r="SEK725" s="150"/>
      <c r="SEL725" s="150"/>
      <c r="SEM725" s="150"/>
      <c r="SEN725" s="150"/>
      <c r="SEO725" s="150"/>
      <c r="SEP725" s="150"/>
      <c r="SEQ725" s="150"/>
      <c r="SER725" s="150"/>
      <c r="SES725" s="150"/>
      <c r="SET725" s="150"/>
      <c r="SEU725" s="150"/>
      <c r="SEV725" s="150"/>
      <c r="SEW725" s="150"/>
      <c r="SEX725" s="150"/>
      <c r="SEY725" s="150"/>
      <c r="SEZ725" s="150"/>
      <c r="SFA725" s="150"/>
      <c r="SFB725" s="150"/>
      <c r="SFC725" s="150"/>
      <c r="SFD725" s="150"/>
      <c r="SFE725" s="150"/>
      <c r="SFF725" s="150"/>
      <c r="SFG725" s="150"/>
      <c r="SFH725" s="150"/>
      <c r="SFI725" s="150"/>
      <c r="SFJ725" s="150"/>
      <c r="SFK725" s="150"/>
      <c r="SFL725" s="150"/>
      <c r="SFM725" s="150"/>
      <c r="SFN725" s="150"/>
      <c r="SFO725" s="150"/>
      <c r="SFP725" s="150"/>
      <c r="SFQ725" s="150"/>
      <c r="SFR725" s="150"/>
      <c r="SFS725" s="150"/>
      <c r="SFT725" s="150"/>
      <c r="SFU725" s="150"/>
      <c r="SFV725" s="150"/>
      <c r="SFW725" s="150"/>
      <c r="SFX725" s="150"/>
      <c r="SFY725" s="150"/>
      <c r="SFZ725" s="150"/>
      <c r="SGA725" s="150"/>
      <c r="SGB725" s="150"/>
      <c r="SGC725" s="150"/>
      <c r="SGD725" s="150"/>
      <c r="SGE725" s="150"/>
      <c r="SGF725" s="150"/>
      <c r="SGG725" s="150"/>
      <c r="SGH725" s="150"/>
      <c r="SGI725" s="150"/>
      <c r="SGJ725" s="150"/>
      <c r="SGK725" s="150"/>
      <c r="SGL725" s="150"/>
      <c r="SGM725" s="150"/>
      <c r="SGN725" s="150"/>
      <c r="SGO725" s="150"/>
      <c r="SGP725" s="150"/>
      <c r="SGQ725" s="150"/>
      <c r="SGR725" s="150"/>
      <c r="SGS725" s="150"/>
      <c r="SGT725" s="150"/>
      <c r="SGU725" s="150"/>
      <c r="SGV725" s="150"/>
      <c r="SGW725" s="150"/>
      <c r="SGX725" s="150"/>
      <c r="SGY725" s="150"/>
      <c r="SGZ725" s="150"/>
      <c r="SHA725" s="150"/>
      <c r="SHB725" s="150"/>
      <c r="SHC725" s="150"/>
      <c r="SHD725" s="150"/>
      <c r="SHE725" s="150"/>
      <c r="SHF725" s="150"/>
      <c r="SHG725" s="150"/>
      <c r="SHH725" s="150"/>
      <c r="SHI725" s="150"/>
      <c r="SHJ725" s="150"/>
      <c r="SHK725" s="150"/>
      <c r="SHL725" s="150"/>
      <c r="SHM725" s="150"/>
      <c r="SHN725" s="150"/>
      <c r="SHO725" s="150"/>
      <c r="SHP725" s="150"/>
      <c r="SHQ725" s="150"/>
      <c r="SHR725" s="150"/>
      <c r="SHS725" s="150"/>
      <c r="SHT725" s="150"/>
      <c r="SHU725" s="150"/>
      <c r="SHV725" s="150"/>
      <c r="SHW725" s="150"/>
      <c r="SHX725" s="150"/>
      <c r="SHY725" s="150"/>
      <c r="SHZ725" s="150"/>
      <c r="SIA725" s="150"/>
      <c r="SIB725" s="150"/>
      <c r="SIC725" s="150"/>
      <c r="SID725" s="150"/>
      <c r="SIE725" s="150"/>
      <c r="SIF725" s="150"/>
      <c r="SIG725" s="150"/>
      <c r="SIH725" s="150"/>
      <c r="SII725" s="150"/>
      <c r="SIJ725" s="150"/>
      <c r="SIK725" s="150"/>
      <c r="SIL725" s="150"/>
      <c r="SIM725" s="150"/>
      <c r="SIN725" s="150"/>
      <c r="SIO725" s="150"/>
      <c r="SIP725" s="150"/>
      <c r="SIQ725" s="150"/>
      <c r="SIR725" s="150"/>
      <c r="SIS725" s="150"/>
      <c r="SIT725" s="150"/>
      <c r="SIU725" s="150"/>
      <c r="SIV725" s="150"/>
      <c r="SIW725" s="150"/>
      <c r="SIX725" s="150"/>
      <c r="SIY725" s="150"/>
      <c r="SIZ725" s="150"/>
      <c r="SJA725" s="150"/>
      <c r="SJB725" s="150"/>
      <c r="SJC725" s="150"/>
      <c r="SJD725" s="150"/>
      <c r="SJE725" s="150"/>
      <c r="SJF725" s="150"/>
      <c r="SJG725" s="150"/>
      <c r="SJH725" s="150"/>
      <c r="SJI725" s="150"/>
      <c r="SJJ725" s="150"/>
      <c r="SJK725" s="150"/>
      <c r="SJL725" s="150"/>
      <c r="SJM725" s="150"/>
      <c r="SJN725" s="150"/>
      <c r="SJO725" s="150"/>
      <c r="SJP725" s="150"/>
      <c r="SJQ725" s="150"/>
      <c r="SJR725" s="150"/>
      <c r="SJS725" s="150"/>
      <c r="SJT725" s="150"/>
      <c r="SJU725" s="150"/>
      <c r="SJV725" s="150"/>
      <c r="SJW725" s="150"/>
      <c r="SJX725" s="150"/>
      <c r="SJY725" s="150"/>
      <c r="SJZ725" s="150"/>
      <c r="SKA725" s="150"/>
      <c r="SKB725" s="150"/>
      <c r="SKC725" s="150"/>
      <c r="SKD725" s="150"/>
      <c r="SKE725" s="150"/>
      <c r="SKF725" s="150"/>
      <c r="SKG725" s="150"/>
      <c r="SKH725" s="150"/>
      <c r="SKI725" s="150"/>
      <c r="SKJ725" s="150"/>
      <c r="SKK725" s="150"/>
      <c r="SKL725" s="150"/>
      <c r="SKM725" s="150"/>
      <c r="SKN725" s="150"/>
      <c r="SKO725" s="150"/>
      <c r="SKP725" s="150"/>
      <c r="SKQ725" s="150"/>
      <c r="SKR725" s="150"/>
      <c r="SKS725" s="150"/>
      <c r="SKT725" s="150"/>
      <c r="SKU725" s="150"/>
      <c r="SKV725" s="150"/>
      <c r="SKW725" s="150"/>
      <c r="SKX725" s="150"/>
      <c r="SKY725" s="150"/>
      <c r="SKZ725" s="150"/>
      <c r="SLA725" s="150"/>
      <c r="SLB725" s="150"/>
      <c r="SLC725" s="150"/>
      <c r="SLD725" s="150"/>
      <c r="SLE725" s="150"/>
      <c r="SLF725" s="150"/>
      <c r="SLG725" s="150"/>
      <c r="SLH725" s="150"/>
      <c r="SLI725" s="150"/>
      <c r="SLJ725" s="150"/>
      <c r="SLK725" s="150"/>
      <c r="SLL725" s="150"/>
      <c r="SLM725" s="150"/>
      <c r="SLN725" s="150"/>
      <c r="SLO725" s="150"/>
      <c r="SLP725" s="150"/>
      <c r="SLQ725" s="150"/>
      <c r="SLR725" s="150"/>
      <c r="SLS725" s="150"/>
      <c r="SLT725" s="150"/>
      <c r="SLU725" s="150"/>
      <c r="SLV725" s="150"/>
      <c r="SLW725" s="150"/>
      <c r="SLX725" s="150"/>
      <c r="SLY725" s="150"/>
      <c r="SLZ725" s="150"/>
      <c r="SMA725" s="150"/>
      <c r="SMB725" s="150"/>
      <c r="SMC725" s="150"/>
      <c r="SMD725" s="150"/>
      <c r="SME725" s="150"/>
      <c r="SMF725" s="150"/>
      <c r="SMG725" s="150"/>
      <c r="SMH725" s="150"/>
      <c r="SMI725" s="150"/>
      <c r="SMJ725" s="150"/>
      <c r="SMK725" s="150"/>
      <c r="SML725" s="150"/>
      <c r="SMM725" s="150"/>
      <c r="SMN725" s="150"/>
      <c r="SMO725" s="150"/>
      <c r="SMP725" s="150"/>
      <c r="SMQ725" s="150"/>
      <c r="SMR725" s="150"/>
      <c r="SMS725" s="150"/>
      <c r="SMT725" s="150"/>
      <c r="SMU725" s="150"/>
      <c r="SMV725" s="150"/>
      <c r="SMW725" s="150"/>
      <c r="SMX725" s="150"/>
      <c r="SMY725" s="150"/>
      <c r="SMZ725" s="150"/>
      <c r="SNA725" s="150"/>
      <c r="SNB725" s="150"/>
      <c r="SNC725" s="150"/>
      <c r="SND725" s="150"/>
      <c r="SNE725" s="150"/>
      <c r="SNF725" s="150"/>
      <c r="SNG725" s="150"/>
      <c r="SNH725" s="150"/>
      <c r="SNI725" s="150"/>
      <c r="SNJ725" s="150"/>
      <c r="SNK725" s="150"/>
      <c r="SNL725" s="150"/>
      <c r="SNM725" s="150"/>
      <c r="SNN725" s="150"/>
      <c r="SNO725" s="150"/>
      <c r="SNP725" s="150"/>
      <c r="SNQ725" s="150"/>
      <c r="SNR725" s="150"/>
      <c r="SNS725" s="150"/>
      <c r="SNT725" s="150"/>
      <c r="SNU725" s="150"/>
      <c r="SNV725" s="150"/>
      <c r="SNW725" s="150"/>
      <c r="SNX725" s="150"/>
      <c r="SNY725" s="150"/>
      <c r="SNZ725" s="150"/>
      <c r="SOA725" s="150"/>
      <c r="SOB725" s="150"/>
      <c r="SOC725" s="150"/>
      <c r="SOD725" s="150"/>
      <c r="SOE725" s="150"/>
      <c r="SOF725" s="150"/>
      <c r="SOG725" s="150"/>
      <c r="SOH725" s="150"/>
      <c r="SOI725" s="150"/>
      <c r="SOJ725" s="150"/>
      <c r="SOK725" s="150"/>
      <c r="SOL725" s="150"/>
      <c r="SOM725" s="150"/>
      <c r="SON725" s="150"/>
      <c r="SOO725" s="150"/>
      <c r="SOP725" s="150"/>
      <c r="SOQ725" s="150"/>
      <c r="SOR725" s="150"/>
      <c r="SOS725" s="150"/>
      <c r="SOT725" s="150"/>
      <c r="SOU725" s="150"/>
      <c r="SOV725" s="150"/>
      <c r="SOW725" s="150"/>
      <c r="SOX725" s="150"/>
      <c r="SOY725" s="150"/>
      <c r="SOZ725" s="150"/>
      <c r="SPA725" s="150"/>
      <c r="SPB725" s="150"/>
      <c r="SPC725" s="150"/>
      <c r="SPD725" s="150"/>
      <c r="SPE725" s="150"/>
      <c r="SPF725" s="150"/>
      <c r="SPG725" s="150"/>
      <c r="SPH725" s="150"/>
      <c r="SPI725" s="150"/>
      <c r="SPJ725" s="150"/>
      <c r="SPK725" s="150"/>
      <c r="SPL725" s="150"/>
      <c r="SPM725" s="150"/>
      <c r="SPN725" s="150"/>
      <c r="SPO725" s="150"/>
      <c r="SPP725" s="150"/>
      <c r="SPQ725" s="150"/>
      <c r="SPR725" s="150"/>
      <c r="SPS725" s="150"/>
      <c r="SPT725" s="150"/>
      <c r="SPU725" s="150"/>
      <c r="SPV725" s="150"/>
      <c r="SPW725" s="150"/>
      <c r="SPX725" s="150"/>
      <c r="SPY725" s="150"/>
      <c r="SPZ725" s="150"/>
      <c r="SQA725" s="150"/>
      <c r="SQB725" s="150"/>
      <c r="SQC725" s="150"/>
      <c r="SQD725" s="150"/>
      <c r="SQE725" s="150"/>
      <c r="SQF725" s="150"/>
      <c r="SQG725" s="150"/>
      <c r="SQH725" s="150"/>
      <c r="SQI725" s="150"/>
      <c r="SQJ725" s="150"/>
      <c r="SQK725" s="150"/>
      <c r="SQL725" s="150"/>
      <c r="SQM725" s="150"/>
      <c r="SQN725" s="150"/>
      <c r="SQO725" s="150"/>
      <c r="SQP725" s="150"/>
      <c r="SQQ725" s="150"/>
      <c r="SQR725" s="150"/>
      <c r="SQS725" s="150"/>
      <c r="SQT725" s="150"/>
      <c r="SQU725" s="150"/>
      <c r="SQV725" s="150"/>
      <c r="SQW725" s="150"/>
      <c r="SQX725" s="150"/>
      <c r="SQY725" s="150"/>
      <c r="SQZ725" s="150"/>
      <c r="SRA725" s="150"/>
      <c r="SRB725" s="150"/>
      <c r="SRC725" s="150"/>
      <c r="SRD725" s="150"/>
      <c r="SRE725" s="150"/>
      <c r="SRF725" s="150"/>
      <c r="SRG725" s="150"/>
      <c r="SRH725" s="150"/>
      <c r="SRI725" s="150"/>
      <c r="SRJ725" s="150"/>
      <c r="SRK725" s="150"/>
      <c r="SRL725" s="150"/>
      <c r="SRM725" s="150"/>
      <c r="SRN725" s="150"/>
      <c r="SRO725" s="150"/>
      <c r="SRP725" s="150"/>
      <c r="SRQ725" s="150"/>
      <c r="SRR725" s="150"/>
      <c r="SRS725" s="150"/>
      <c r="SRT725" s="150"/>
      <c r="SRU725" s="150"/>
      <c r="SRV725" s="150"/>
      <c r="SRW725" s="150"/>
      <c r="SRX725" s="150"/>
      <c r="SRY725" s="150"/>
      <c r="SRZ725" s="150"/>
      <c r="SSA725" s="150"/>
      <c r="SSB725" s="150"/>
      <c r="SSC725" s="150"/>
      <c r="SSD725" s="150"/>
      <c r="SSE725" s="150"/>
      <c r="SSF725" s="150"/>
      <c r="SSG725" s="150"/>
      <c r="SSH725" s="150"/>
      <c r="SSI725" s="150"/>
      <c r="SSJ725" s="150"/>
      <c r="SSK725" s="150"/>
      <c r="SSL725" s="150"/>
      <c r="SSM725" s="150"/>
      <c r="SSN725" s="150"/>
      <c r="SSO725" s="150"/>
      <c r="SSP725" s="150"/>
      <c r="SSQ725" s="150"/>
      <c r="SSR725" s="150"/>
      <c r="SSS725" s="150"/>
      <c r="SST725" s="150"/>
      <c r="SSU725" s="150"/>
      <c r="SSV725" s="150"/>
      <c r="SSW725" s="150"/>
      <c r="SSX725" s="150"/>
      <c r="SSY725" s="150"/>
      <c r="SSZ725" s="150"/>
      <c r="STA725" s="150"/>
      <c r="STB725" s="150"/>
      <c r="STC725" s="150"/>
      <c r="STD725" s="150"/>
      <c r="STE725" s="150"/>
      <c r="STF725" s="150"/>
      <c r="STG725" s="150"/>
      <c r="STH725" s="150"/>
      <c r="STI725" s="150"/>
      <c r="STJ725" s="150"/>
      <c r="STK725" s="150"/>
      <c r="STL725" s="150"/>
      <c r="STM725" s="150"/>
      <c r="STN725" s="150"/>
      <c r="STO725" s="150"/>
      <c r="STP725" s="150"/>
      <c r="STQ725" s="150"/>
      <c r="STR725" s="150"/>
      <c r="STS725" s="150"/>
      <c r="STT725" s="150"/>
      <c r="STU725" s="150"/>
      <c r="STV725" s="150"/>
      <c r="STW725" s="150"/>
      <c r="STX725" s="150"/>
      <c r="STY725" s="150"/>
      <c r="STZ725" s="150"/>
      <c r="SUA725" s="150"/>
      <c r="SUB725" s="150"/>
      <c r="SUC725" s="150"/>
      <c r="SUD725" s="150"/>
      <c r="SUE725" s="150"/>
      <c r="SUF725" s="150"/>
      <c r="SUG725" s="150"/>
      <c r="SUH725" s="150"/>
      <c r="SUI725" s="150"/>
      <c r="SUJ725" s="150"/>
      <c r="SUK725" s="150"/>
      <c r="SUL725" s="150"/>
      <c r="SUM725" s="150"/>
      <c r="SUN725" s="150"/>
      <c r="SUO725" s="150"/>
      <c r="SUP725" s="150"/>
      <c r="SUQ725" s="150"/>
      <c r="SUR725" s="150"/>
      <c r="SUS725" s="150"/>
      <c r="SUT725" s="150"/>
      <c r="SUU725" s="150"/>
      <c r="SUV725" s="150"/>
      <c r="SUW725" s="150"/>
      <c r="SUX725" s="150"/>
      <c r="SUY725" s="150"/>
      <c r="SUZ725" s="150"/>
      <c r="SVA725" s="150"/>
      <c r="SVB725" s="150"/>
      <c r="SVC725" s="150"/>
      <c r="SVD725" s="150"/>
      <c r="SVE725" s="150"/>
      <c r="SVF725" s="150"/>
      <c r="SVG725" s="150"/>
      <c r="SVH725" s="150"/>
      <c r="SVI725" s="150"/>
      <c r="SVJ725" s="150"/>
      <c r="SVK725" s="150"/>
      <c r="SVL725" s="150"/>
      <c r="SVM725" s="150"/>
      <c r="SVN725" s="150"/>
      <c r="SVO725" s="150"/>
      <c r="SVP725" s="150"/>
      <c r="SVQ725" s="150"/>
      <c r="SVR725" s="150"/>
      <c r="SVS725" s="150"/>
      <c r="SVT725" s="150"/>
      <c r="SVU725" s="150"/>
      <c r="SVV725" s="150"/>
      <c r="SVW725" s="150"/>
      <c r="SVX725" s="150"/>
      <c r="SVY725" s="150"/>
      <c r="SVZ725" s="150"/>
      <c r="SWA725" s="150"/>
      <c r="SWB725" s="150"/>
      <c r="SWC725" s="150"/>
      <c r="SWD725" s="150"/>
      <c r="SWE725" s="150"/>
      <c r="SWF725" s="150"/>
      <c r="SWG725" s="150"/>
      <c r="SWH725" s="150"/>
      <c r="SWI725" s="150"/>
      <c r="SWJ725" s="150"/>
      <c r="SWK725" s="150"/>
      <c r="SWL725" s="150"/>
      <c r="SWM725" s="150"/>
      <c r="SWN725" s="150"/>
      <c r="SWO725" s="150"/>
      <c r="SWP725" s="150"/>
      <c r="SWQ725" s="150"/>
      <c r="SWR725" s="150"/>
      <c r="SWS725" s="150"/>
      <c r="SWT725" s="150"/>
      <c r="SWU725" s="150"/>
      <c r="SWV725" s="150"/>
      <c r="SWW725" s="150"/>
      <c r="SWX725" s="150"/>
      <c r="SWY725" s="150"/>
      <c r="SWZ725" s="150"/>
      <c r="SXA725" s="150"/>
      <c r="SXB725" s="150"/>
      <c r="SXC725" s="150"/>
      <c r="SXD725" s="150"/>
      <c r="SXE725" s="150"/>
      <c r="SXF725" s="150"/>
      <c r="SXG725" s="150"/>
      <c r="SXH725" s="150"/>
      <c r="SXI725" s="150"/>
      <c r="SXJ725" s="150"/>
      <c r="SXK725" s="150"/>
      <c r="SXL725" s="150"/>
      <c r="SXM725" s="150"/>
      <c r="SXN725" s="150"/>
      <c r="SXO725" s="150"/>
      <c r="SXP725" s="150"/>
      <c r="SXQ725" s="150"/>
      <c r="SXR725" s="150"/>
      <c r="SXS725" s="150"/>
      <c r="SXT725" s="150"/>
      <c r="SXU725" s="150"/>
      <c r="SXV725" s="150"/>
      <c r="SXW725" s="150"/>
      <c r="SXX725" s="150"/>
      <c r="SXY725" s="150"/>
      <c r="SXZ725" s="150"/>
      <c r="SYA725" s="150"/>
      <c r="SYB725" s="150"/>
      <c r="SYC725" s="150"/>
      <c r="SYD725" s="150"/>
      <c r="SYE725" s="150"/>
      <c r="SYF725" s="150"/>
      <c r="SYG725" s="150"/>
      <c r="SYH725" s="150"/>
      <c r="SYI725" s="150"/>
      <c r="SYJ725" s="150"/>
      <c r="SYK725" s="150"/>
      <c r="SYL725" s="150"/>
      <c r="SYM725" s="150"/>
      <c r="SYN725" s="150"/>
      <c r="SYO725" s="150"/>
      <c r="SYP725" s="150"/>
      <c r="SYQ725" s="150"/>
      <c r="SYR725" s="150"/>
      <c r="SYS725" s="150"/>
      <c r="SYT725" s="150"/>
      <c r="SYU725" s="150"/>
      <c r="SYV725" s="150"/>
      <c r="SYW725" s="150"/>
      <c r="SYX725" s="150"/>
      <c r="SYY725" s="150"/>
      <c r="SYZ725" s="150"/>
      <c r="SZA725" s="150"/>
      <c r="SZB725" s="150"/>
      <c r="SZC725" s="150"/>
      <c r="SZD725" s="150"/>
      <c r="SZE725" s="150"/>
      <c r="SZF725" s="150"/>
      <c r="SZG725" s="150"/>
      <c r="SZH725" s="150"/>
      <c r="SZI725" s="150"/>
      <c r="SZJ725" s="150"/>
      <c r="SZK725" s="150"/>
      <c r="SZL725" s="150"/>
      <c r="SZM725" s="150"/>
      <c r="SZN725" s="150"/>
      <c r="SZO725" s="150"/>
      <c r="SZP725" s="150"/>
      <c r="SZQ725" s="150"/>
      <c r="SZR725" s="150"/>
      <c r="SZS725" s="150"/>
      <c r="SZT725" s="150"/>
      <c r="SZU725" s="150"/>
      <c r="SZV725" s="150"/>
      <c r="SZW725" s="150"/>
      <c r="SZX725" s="150"/>
      <c r="SZY725" s="150"/>
      <c r="SZZ725" s="150"/>
      <c r="TAA725" s="150"/>
      <c r="TAB725" s="150"/>
      <c r="TAC725" s="150"/>
      <c r="TAD725" s="150"/>
      <c r="TAE725" s="150"/>
      <c r="TAF725" s="150"/>
      <c r="TAG725" s="150"/>
      <c r="TAH725" s="150"/>
      <c r="TAI725" s="150"/>
      <c r="TAJ725" s="150"/>
      <c r="TAK725" s="150"/>
      <c r="TAL725" s="150"/>
      <c r="TAM725" s="150"/>
      <c r="TAN725" s="150"/>
      <c r="TAO725" s="150"/>
      <c r="TAP725" s="150"/>
      <c r="TAQ725" s="150"/>
      <c r="TAR725" s="150"/>
      <c r="TAS725" s="150"/>
      <c r="TAT725" s="150"/>
      <c r="TAU725" s="150"/>
      <c r="TAV725" s="150"/>
      <c r="TAW725" s="150"/>
      <c r="TAX725" s="150"/>
      <c r="TAY725" s="150"/>
      <c r="TAZ725" s="150"/>
      <c r="TBA725" s="150"/>
      <c r="TBB725" s="150"/>
      <c r="TBC725" s="150"/>
      <c r="TBD725" s="150"/>
      <c r="TBE725" s="150"/>
      <c r="TBF725" s="150"/>
      <c r="TBG725" s="150"/>
      <c r="TBH725" s="150"/>
      <c r="TBI725" s="150"/>
      <c r="TBJ725" s="150"/>
      <c r="TBK725" s="150"/>
      <c r="TBL725" s="150"/>
      <c r="TBM725" s="150"/>
      <c r="TBN725" s="150"/>
      <c r="TBO725" s="150"/>
      <c r="TBP725" s="150"/>
      <c r="TBQ725" s="150"/>
      <c r="TBR725" s="150"/>
      <c r="TBS725" s="150"/>
      <c r="TBT725" s="150"/>
      <c r="TBU725" s="150"/>
      <c r="TBV725" s="150"/>
      <c r="TBW725" s="150"/>
      <c r="TBX725" s="150"/>
      <c r="TBY725" s="150"/>
      <c r="TBZ725" s="150"/>
      <c r="TCA725" s="150"/>
      <c r="TCB725" s="150"/>
      <c r="TCC725" s="150"/>
      <c r="TCD725" s="150"/>
      <c r="TCE725" s="150"/>
      <c r="TCF725" s="150"/>
      <c r="TCG725" s="150"/>
      <c r="TCH725" s="150"/>
      <c r="TCI725" s="150"/>
      <c r="TCJ725" s="150"/>
      <c r="TCK725" s="150"/>
      <c r="TCL725" s="150"/>
      <c r="TCM725" s="150"/>
      <c r="TCN725" s="150"/>
      <c r="TCO725" s="150"/>
      <c r="TCP725" s="150"/>
      <c r="TCQ725" s="150"/>
      <c r="TCR725" s="150"/>
      <c r="TCS725" s="150"/>
      <c r="TCT725" s="150"/>
      <c r="TCU725" s="150"/>
      <c r="TCV725" s="150"/>
      <c r="TCW725" s="150"/>
      <c r="TCX725" s="150"/>
      <c r="TCY725" s="150"/>
      <c r="TCZ725" s="150"/>
      <c r="TDA725" s="150"/>
      <c r="TDB725" s="150"/>
      <c r="TDC725" s="150"/>
      <c r="TDD725" s="150"/>
      <c r="TDE725" s="150"/>
      <c r="TDF725" s="150"/>
      <c r="TDG725" s="150"/>
      <c r="TDH725" s="150"/>
      <c r="TDI725" s="150"/>
      <c r="TDJ725" s="150"/>
      <c r="TDK725" s="150"/>
      <c r="TDL725" s="150"/>
      <c r="TDM725" s="150"/>
      <c r="TDN725" s="150"/>
      <c r="TDO725" s="150"/>
      <c r="TDP725" s="150"/>
      <c r="TDQ725" s="150"/>
      <c r="TDR725" s="150"/>
      <c r="TDS725" s="150"/>
      <c r="TDT725" s="150"/>
      <c r="TDU725" s="150"/>
      <c r="TDV725" s="150"/>
      <c r="TDW725" s="150"/>
      <c r="TDX725" s="150"/>
      <c r="TDY725" s="150"/>
      <c r="TDZ725" s="150"/>
      <c r="TEA725" s="150"/>
      <c r="TEB725" s="150"/>
      <c r="TEC725" s="150"/>
      <c r="TED725" s="150"/>
      <c r="TEE725" s="150"/>
      <c r="TEF725" s="150"/>
      <c r="TEG725" s="150"/>
      <c r="TEH725" s="150"/>
      <c r="TEI725" s="150"/>
      <c r="TEJ725" s="150"/>
      <c r="TEK725" s="150"/>
      <c r="TEL725" s="150"/>
      <c r="TEM725" s="150"/>
      <c r="TEN725" s="150"/>
      <c r="TEO725" s="150"/>
      <c r="TEP725" s="150"/>
      <c r="TEQ725" s="150"/>
      <c r="TER725" s="150"/>
      <c r="TES725" s="150"/>
      <c r="TET725" s="150"/>
      <c r="TEU725" s="150"/>
      <c r="TEV725" s="150"/>
      <c r="TEW725" s="150"/>
      <c r="TEX725" s="150"/>
      <c r="TEY725" s="150"/>
      <c r="TEZ725" s="150"/>
      <c r="TFA725" s="150"/>
      <c r="TFB725" s="150"/>
      <c r="TFC725" s="150"/>
      <c r="TFD725" s="150"/>
      <c r="TFE725" s="150"/>
      <c r="TFF725" s="150"/>
      <c r="TFG725" s="150"/>
      <c r="TFH725" s="150"/>
      <c r="TFI725" s="150"/>
      <c r="TFJ725" s="150"/>
      <c r="TFK725" s="150"/>
      <c r="TFL725" s="150"/>
      <c r="TFM725" s="150"/>
      <c r="TFN725" s="150"/>
      <c r="TFO725" s="150"/>
      <c r="TFP725" s="150"/>
      <c r="TFQ725" s="150"/>
      <c r="TFR725" s="150"/>
      <c r="TFS725" s="150"/>
      <c r="TFT725" s="150"/>
      <c r="TFU725" s="150"/>
      <c r="TFV725" s="150"/>
      <c r="TFW725" s="150"/>
      <c r="TFX725" s="150"/>
      <c r="TFY725" s="150"/>
      <c r="TFZ725" s="150"/>
      <c r="TGA725" s="150"/>
      <c r="TGB725" s="150"/>
      <c r="TGC725" s="150"/>
      <c r="TGD725" s="150"/>
      <c r="TGE725" s="150"/>
      <c r="TGF725" s="150"/>
      <c r="TGG725" s="150"/>
      <c r="TGH725" s="150"/>
      <c r="TGI725" s="150"/>
      <c r="TGJ725" s="150"/>
      <c r="TGK725" s="150"/>
      <c r="TGL725" s="150"/>
      <c r="TGM725" s="150"/>
      <c r="TGN725" s="150"/>
      <c r="TGO725" s="150"/>
      <c r="TGP725" s="150"/>
      <c r="TGQ725" s="150"/>
      <c r="TGR725" s="150"/>
      <c r="TGS725" s="150"/>
      <c r="TGT725" s="150"/>
      <c r="TGU725" s="150"/>
      <c r="TGV725" s="150"/>
      <c r="TGW725" s="150"/>
      <c r="TGX725" s="150"/>
      <c r="TGY725" s="150"/>
      <c r="TGZ725" s="150"/>
      <c r="THA725" s="150"/>
      <c r="THB725" s="150"/>
      <c r="THC725" s="150"/>
      <c r="THD725" s="150"/>
      <c r="THE725" s="150"/>
      <c r="THF725" s="150"/>
      <c r="THG725" s="150"/>
      <c r="THH725" s="150"/>
      <c r="THI725" s="150"/>
      <c r="THJ725" s="150"/>
      <c r="THK725" s="150"/>
      <c r="THL725" s="150"/>
      <c r="THM725" s="150"/>
      <c r="THN725" s="150"/>
      <c r="THO725" s="150"/>
      <c r="THP725" s="150"/>
      <c r="THQ725" s="150"/>
      <c r="THR725" s="150"/>
      <c r="THS725" s="150"/>
      <c r="THT725" s="150"/>
      <c r="THU725" s="150"/>
      <c r="THV725" s="150"/>
      <c r="THW725" s="150"/>
      <c r="THX725" s="150"/>
      <c r="THY725" s="150"/>
      <c r="THZ725" s="150"/>
      <c r="TIA725" s="150"/>
      <c r="TIB725" s="150"/>
      <c r="TIC725" s="150"/>
      <c r="TID725" s="150"/>
      <c r="TIE725" s="150"/>
      <c r="TIF725" s="150"/>
      <c r="TIG725" s="150"/>
      <c r="TIH725" s="150"/>
      <c r="TII725" s="150"/>
      <c r="TIJ725" s="150"/>
      <c r="TIK725" s="150"/>
      <c r="TIL725" s="150"/>
      <c r="TIM725" s="150"/>
      <c r="TIN725" s="150"/>
      <c r="TIO725" s="150"/>
      <c r="TIP725" s="150"/>
      <c r="TIQ725" s="150"/>
      <c r="TIR725" s="150"/>
      <c r="TIS725" s="150"/>
      <c r="TIT725" s="150"/>
      <c r="TIU725" s="150"/>
      <c r="TIV725" s="150"/>
      <c r="TIW725" s="150"/>
      <c r="TIX725" s="150"/>
      <c r="TIY725" s="150"/>
      <c r="TIZ725" s="150"/>
      <c r="TJA725" s="150"/>
      <c r="TJB725" s="150"/>
      <c r="TJC725" s="150"/>
      <c r="TJD725" s="150"/>
      <c r="TJE725" s="150"/>
      <c r="TJF725" s="150"/>
      <c r="TJG725" s="150"/>
      <c r="TJH725" s="150"/>
      <c r="TJI725" s="150"/>
      <c r="TJJ725" s="150"/>
      <c r="TJK725" s="150"/>
      <c r="TJL725" s="150"/>
      <c r="TJM725" s="150"/>
      <c r="TJN725" s="150"/>
      <c r="TJO725" s="150"/>
      <c r="TJP725" s="150"/>
      <c r="TJQ725" s="150"/>
      <c r="TJR725" s="150"/>
      <c r="TJS725" s="150"/>
      <c r="TJT725" s="150"/>
      <c r="TJU725" s="150"/>
      <c r="TJV725" s="150"/>
      <c r="TJW725" s="150"/>
      <c r="TJX725" s="150"/>
      <c r="TJY725" s="150"/>
      <c r="TJZ725" s="150"/>
      <c r="TKA725" s="150"/>
      <c r="TKB725" s="150"/>
      <c r="TKC725" s="150"/>
      <c r="TKD725" s="150"/>
      <c r="TKE725" s="150"/>
      <c r="TKF725" s="150"/>
      <c r="TKG725" s="150"/>
      <c r="TKH725" s="150"/>
      <c r="TKI725" s="150"/>
      <c r="TKJ725" s="150"/>
      <c r="TKK725" s="150"/>
      <c r="TKL725" s="150"/>
      <c r="TKM725" s="150"/>
      <c r="TKN725" s="150"/>
      <c r="TKO725" s="150"/>
      <c r="TKP725" s="150"/>
      <c r="TKQ725" s="150"/>
      <c r="TKR725" s="150"/>
      <c r="TKS725" s="150"/>
      <c r="TKT725" s="150"/>
      <c r="TKU725" s="150"/>
      <c r="TKV725" s="150"/>
      <c r="TKW725" s="150"/>
      <c r="TKX725" s="150"/>
      <c r="TKY725" s="150"/>
      <c r="TKZ725" s="150"/>
      <c r="TLA725" s="150"/>
      <c r="TLB725" s="150"/>
      <c r="TLC725" s="150"/>
      <c r="TLD725" s="150"/>
      <c r="TLE725" s="150"/>
      <c r="TLF725" s="150"/>
      <c r="TLG725" s="150"/>
      <c r="TLH725" s="150"/>
      <c r="TLI725" s="150"/>
      <c r="TLJ725" s="150"/>
      <c r="TLK725" s="150"/>
      <c r="TLL725" s="150"/>
      <c r="TLM725" s="150"/>
      <c r="TLN725" s="150"/>
      <c r="TLO725" s="150"/>
      <c r="TLP725" s="150"/>
      <c r="TLQ725" s="150"/>
      <c r="TLR725" s="150"/>
      <c r="TLS725" s="150"/>
      <c r="TLT725" s="150"/>
      <c r="TLU725" s="150"/>
      <c r="TLV725" s="150"/>
      <c r="TLW725" s="150"/>
      <c r="TLX725" s="150"/>
      <c r="TLY725" s="150"/>
      <c r="TLZ725" s="150"/>
      <c r="TMA725" s="150"/>
      <c r="TMB725" s="150"/>
      <c r="TMC725" s="150"/>
      <c r="TMD725" s="150"/>
      <c r="TME725" s="150"/>
      <c r="TMF725" s="150"/>
      <c r="TMG725" s="150"/>
      <c r="TMH725" s="150"/>
      <c r="TMI725" s="150"/>
      <c r="TMJ725" s="150"/>
      <c r="TMK725" s="150"/>
      <c r="TML725" s="150"/>
      <c r="TMM725" s="150"/>
      <c r="TMN725" s="150"/>
      <c r="TMO725" s="150"/>
      <c r="TMP725" s="150"/>
      <c r="TMQ725" s="150"/>
      <c r="TMR725" s="150"/>
      <c r="TMS725" s="150"/>
      <c r="TMT725" s="150"/>
      <c r="TMU725" s="150"/>
      <c r="TMV725" s="150"/>
      <c r="TMW725" s="150"/>
      <c r="TMX725" s="150"/>
      <c r="TMY725" s="150"/>
      <c r="TMZ725" s="150"/>
      <c r="TNA725" s="150"/>
      <c r="TNB725" s="150"/>
      <c r="TNC725" s="150"/>
      <c r="TND725" s="150"/>
      <c r="TNE725" s="150"/>
      <c r="TNF725" s="150"/>
      <c r="TNG725" s="150"/>
      <c r="TNH725" s="150"/>
      <c r="TNI725" s="150"/>
      <c r="TNJ725" s="150"/>
      <c r="TNK725" s="150"/>
      <c r="TNL725" s="150"/>
      <c r="TNM725" s="150"/>
      <c r="TNN725" s="150"/>
      <c r="TNO725" s="150"/>
      <c r="TNP725" s="150"/>
      <c r="TNQ725" s="150"/>
      <c r="TNR725" s="150"/>
      <c r="TNS725" s="150"/>
      <c r="TNT725" s="150"/>
      <c r="TNU725" s="150"/>
      <c r="TNV725" s="150"/>
      <c r="TNW725" s="150"/>
      <c r="TNX725" s="150"/>
      <c r="TNY725" s="150"/>
      <c r="TNZ725" s="150"/>
      <c r="TOA725" s="150"/>
      <c r="TOB725" s="150"/>
      <c r="TOC725" s="150"/>
      <c r="TOD725" s="150"/>
      <c r="TOE725" s="150"/>
      <c r="TOF725" s="150"/>
      <c r="TOG725" s="150"/>
      <c r="TOH725" s="150"/>
      <c r="TOI725" s="150"/>
      <c r="TOJ725" s="150"/>
      <c r="TOK725" s="150"/>
      <c r="TOL725" s="150"/>
      <c r="TOM725" s="150"/>
      <c r="TON725" s="150"/>
      <c r="TOO725" s="150"/>
      <c r="TOP725" s="150"/>
      <c r="TOQ725" s="150"/>
      <c r="TOR725" s="150"/>
      <c r="TOS725" s="150"/>
      <c r="TOT725" s="150"/>
      <c r="TOU725" s="150"/>
      <c r="TOV725" s="150"/>
      <c r="TOW725" s="150"/>
      <c r="TOX725" s="150"/>
      <c r="TOY725" s="150"/>
      <c r="TOZ725" s="150"/>
      <c r="TPA725" s="150"/>
      <c r="TPB725" s="150"/>
      <c r="TPC725" s="150"/>
      <c r="TPD725" s="150"/>
      <c r="TPE725" s="150"/>
      <c r="TPF725" s="150"/>
      <c r="TPG725" s="150"/>
      <c r="TPH725" s="150"/>
      <c r="TPI725" s="150"/>
      <c r="TPJ725" s="150"/>
      <c r="TPK725" s="150"/>
      <c r="TPL725" s="150"/>
      <c r="TPM725" s="150"/>
      <c r="TPN725" s="150"/>
      <c r="TPO725" s="150"/>
      <c r="TPP725" s="150"/>
      <c r="TPQ725" s="150"/>
      <c r="TPR725" s="150"/>
      <c r="TPS725" s="150"/>
      <c r="TPT725" s="150"/>
      <c r="TPU725" s="150"/>
      <c r="TPV725" s="150"/>
      <c r="TPW725" s="150"/>
      <c r="TPX725" s="150"/>
      <c r="TPY725" s="150"/>
      <c r="TPZ725" s="150"/>
      <c r="TQA725" s="150"/>
      <c r="TQB725" s="150"/>
      <c r="TQC725" s="150"/>
      <c r="TQD725" s="150"/>
      <c r="TQE725" s="150"/>
      <c r="TQF725" s="150"/>
      <c r="TQG725" s="150"/>
      <c r="TQH725" s="150"/>
      <c r="TQI725" s="150"/>
      <c r="TQJ725" s="150"/>
      <c r="TQK725" s="150"/>
      <c r="TQL725" s="150"/>
      <c r="TQM725" s="150"/>
      <c r="TQN725" s="150"/>
      <c r="TQO725" s="150"/>
      <c r="TQP725" s="150"/>
      <c r="TQQ725" s="150"/>
      <c r="TQR725" s="150"/>
      <c r="TQS725" s="150"/>
      <c r="TQT725" s="150"/>
      <c r="TQU725" s="150"/>
      <c r="TQV725" s="150"/>
      <c r="TQW725" s="150"/>
      <c r="TQX725" s="150"/>
      <c r="TQY725" s="150"/>
      <c r="TQZ725" s="150"/>
      <c r="TRA725" s="150"/>
      <c r="TRB725" s="150"/>
      <c r="TRC725" s="150"/>
      <c r="TRD725" s="150"/>
      <c r="TRE725" s="150"/>
      <c r="TRF725" s="150"/>
      <c r="TRG725" s="150"/>
      <c r="TRH725" s="150"/>
      <c r="TRI725" s="150"/>
      <c r="TRJ725" s="150"/>
      <c r="TRK725" s="150"/>
      <c r="TRL725" s="150"/>
      <c r="TRM725" s="150"/>
      <c r="TRN725" s="150"/>
      <c r="TRO725" s="150"/>
      <c r="TRP725" s="150"/>
      <c r="TRQ725" s="150"/>
      <c r="TRR725" s="150"/>
      <c r="TRS725" s="150"/>
      <c r="TRT725" s="150"/>
      <c r="TRU725" s="150"/>
      <c r="TRV725" s="150"/>
      <c r="TRW725" s="150"/>
      <c r="TRX725" s="150"/>
      <c r="TRY725" s="150"/>
      <c r="TRZ725" s="150"/>
      <c r="TSA725" s="150"/>
      <c r="TSB725" s="150"/>
      <c r="TSC725" s="150"/>
      <c r="TSD725" s="150"/>
      <c r="TSE725" s="150"/>
      <c r="TSF725" s="150"/>
      <c r="TSG725" s="150"/>
      <c r="TSH725" s="150"/>
      <c r="TSI725" s="150"/>
      <c r="TSJ725" s="150"/>
      <c r="TSK725" s="150"/>
      <c r="TSL725" s="150"/>
      <c r="TSM725" s="150"/>
      <c r="TSN725" s="150"/>
      <c r="TSO725" s="150"/>
      <c r="TSP725" s="150"/>
      <c r="TSQ725" s="150"/>
      <c r="TSR725" s="150"/>
      <c r="TSS725" s="150"/>
      <c r="TST725" s="150"/>
      <c r="TSU725" s="150"/>
      <c r="TSV725" s="150"/>
      <c r="TSW725" s="150"/>
      <c r="TSX725" s="150"/>
      <c r="TSY725" s="150"/>
      <c r="TSZ725" s="150"/>
      <c r="TTA725" s="150"/>
      <c r="TTB725" s="150"/>
      <c r="TTC725" s="150"/>
      <c r="TTD725" s="150"/>
      <c r="TTE725" s="150"/>
      <c r="TTF725" s="150"/>
      <c r="TTG725" s="150"/>
      <c r="TTH725" s="150"/>
      <c r="TTI725" s="150"/>
      <c r="TTJ725" s="150"/>
      <c r="TTK725" s="150"/>
      <c r="TTL725" s="150"/>
      <c r="TTM725" s="150"/>
      <c r="TTN725" s="150"/>
      <c r="TTO725" s="150"/>
      <c r="TTP725" s="150"/>
      <c r="TTQ725" s="150"/>
      <c r="TTR725" s="150"/>
      <c r="TTS725" s="150"/>
      <c r="TTT725" s="150"/>
      <c r="TTU725" s="150"/>
      <c r="TTV725" s="150"/>
      <c r="TTW725" s="150"/>
      <c r="TTX725" s="150"/>
      <c r="TTY725" s="150"/>
      <c r="TTZ725" s="150"/>
      <c r="TUA725" s="150"/>
      <c r="TUB725" s="150"/>
      <c r="TUC725" s="150"/>
      <c r="TUD725" s="150"/>
      <c r="TUE725" s="150"/>
      <c r="TUF725" s="150"/>
      <c r="TUG725" s="150"/>
      <c r="TUH725" s="150"/>
      <c r="TUI725" s="150"/>
      <c r="TUJ725" s="150"/>
      <c r="TUK725" s="150"/>
      <c r="TUL725" s="150"/>
      <c r="TUM725" s="150"/>
      <c r="TUN725" s="150"/>
      <c r="TUO725" s="150"/>
      <c r="TUP725" s="150"/>
      <c r="TUQ725" s="150"/>
      <c r="TUR725" s="150"/>
      <c r="TUS725" s="150"/>
      <c r="TUT725" s="150"/>
      <c r="TUU725" s="150"/>
      <c r="TUV725" s="150"/>
      <c r="TUW725" s="150"/>
      <c r="TUX725" s="150"/>
      <c r="TUY725" s="150"/>
      <c r="TUZ725" s="150"/>
      <c r="TVA725" s="150"/>
      <c r="TVB725" s="150"/>
      <c r="TVC725" s="150"/>
      <c r="TVD725" s="150"/>
      <c r="TVE725" s="150"/>
      <c r="TVF725" s="150"/>
      <c r="TVG725" s="150"/>
      <c r="TVH725" s="150"/>
      <c r="TVI725" s="150"/>
      <c r="TVJ725" s="150"/>
      <c r="TVK725" s="150"/>
      <c r="TVL725" s="150"/>
      <c r="TVM725" s="150"/>
      <c r="TVN725" s="150"/>
      <c r="TVO725" s="150"/>
      <c r="TVP725" s="150"/>
      <c r="TVQ725" s="150"/>
      <c r="TVR725" s="150"/>
      <c r="TVS725" s="150"/>
      <c r="TVT725" s="150"/>
      <c r="TVU725" s="150"/>
      <c r="TVV725" s="150"/>
      <c r="TVW725" s="150"/>
      <c r="TVX725" s="150"/>
      <c r="TVY725" s="150"/>
      <c r="TVZ725" s="150"/>
      <c r="TWA725" s="150"/>
      <c r="TWB725" s="150"/>
      <c r="TWC725" s="150"/>
      <c r="TWD725" s="150"/>
      <c r="TWE725" s="150"/>
      <c r="TWF725" s="150"/>
      <c r="TWG725" s="150"/>
      <c r="TWH725" s="150"/>
      <c r="TWI725" s="150"/>
      <c r="TWJ725" s="150"/>
      <c r="TWK725" s="150"/>
      <c r="TWL725" s="150"/>
      <c r="TWM725" s="150"/>
      <c r="TWN725" s="150"/>
      <c r="TWO725" s="150"/>
      <c r="TWP725" s="150"/>
      <c r="TWQ725" s="150"/>
      <c r="TWR725" s="150"/>
      <c r="TWS725" s="150"/>
      <c r="TWT725" s="150"/>
      <c r="TWU725" s="150"/>
      <c r="TWV725" s="150"/>
      <c r="TWW725" s="150"/>
      <c r="TWX725" s="150"/>
      <c r="TWY725" s="150"/>
      <c r="TWZ725" s="150"/>
      <c r="TXA725" s="150"/>
      <c r="TXB725" s="150"/>
      <c r="TXC725" s="150"/>
      <c r="TXD725" s="150"/>
      <c r="TXE725" s="150"/>
      <c r="TXF725" s="150"/>
      <c r="TXG725" s="150"/>
      <c r="TXH725" s="150"/>
      <c r="TXI725" s="150"/>
      <c r="TXJ725" s="150"/>
      <c r="TXK725" s="150"/>
      <c r="TXL725" s="150"/>
      <c r="TXM725" s="150"/>
      <c r="TXN725" s="150"/>
      <c r="TXO725" s="150"/>
      <c r="TXP725" s="150"/>
      <c r="TXQ725" s="150"/>
      <c r="TXR725" s="150"/>
      <c r="TXS725" s="150"/>
      <c r="TXT725" s="150"/>
      <c r="TXU725" s="150"/>
      <c r="TXV725" s="150"/>
      <c r="TXW725" s="150"/>
      <c r="TXX725" s="150"/>
      <c r="TXY725" s="150"/>
      <c r="TXZ725" s="150"/>
      <c r="TYA725" s="150"/>
      <c r="TYB725" s="150"/>
      <c r="TYC725" s="150"/>
      <c r="TYD725" s="150"/>
      <c r="TYE725" s="150"/>
      <c r="TYF725" s="150"/>
      <c r="TYG725" s="150"/>
      <c r="TYH725" s="150"/>
      <c r="TYI725" s="150"/>
      <c r="TYJ725" s="150"/>
      <c r="TYK725" s="150"/>
      <c r="TYL725" s="150"/>
      <c r="TYM725" s="150"/>
      <c r="TYN725" s="150"/>
      <c r="TYO725" s="150"/>
      <c r="TYP725" s="150"/>
      <c r="TYQ725" s="150"/>
      <c r="TYR725" s="150"/>
      <c r="TYS725" s="150"/>
      <c r="TYT725" s="150"/>
      <c r="TYU725" s="150"/>
      <c r="TYV725" s="150"/>
      <c r="TYW725" s="150"/>
      <c r="TYX725" s="150"/>
      <c r="TYY725" s="150"/>
      <c r="TYZ725" s="150"/>
      <c r="TZA725" s="150"/>
      <c r="TZB725" s="150"/>
      <c r="TZC725" s="150"/>
      <c r="TZD725" s="150"/>
      <c r="TZE725" s="150"/>
      <c r="TZF725" s="150"/>
      <c r="TZG725" s="150"/>
      <c r="TZH725" s="150"/>
      <c r="TZI725" s="150"/>
      <c r="TZJ725" s="150"/>
      <c r="TZK725" s="150"/>
      <c r="TZL725" s="150"/>
      <c r="TZM725" s="150"/>
      <c r="TZN725" s="150"/>
      <c r="TZO725" s="150"/>
      <c r="TZP725" s="150"/>
      <c r="TZQ725" s="150"/>
      <c r="TZR725" s="150"/>
      <c r="TZS725" s="150"/>
      <c r="TZT725" s="150"/>
      <c r="TZU725" s="150"/>
      <c r="TZV725" s="150"/>
      <c r="TZW725" s="150"/>
      <c r="TZX725" s="150"/>
      <c r="TZY725" s="150"/>
      <c r="TZZ725" s="150"/>
      <c r="UAA725" s="150"/>
      <c r="UAB725" s="150"/>
      <c r="UAC725" s="150"/>
      <c r="UAD725" s="150"/>
      <c r="UAE725" s="150"/>
      <c r="UAF725" s="150"/>
      <c r="UAG725" s="150"/>
      <c r="UAH725" s="150"/>
      <c r="UAI725" s="150"/>
      <c r="UAJ725" s="150"/>
      <c r="UAK725" s="150"/>
      <c r="UAL725" s="150"/>
      <c r="UAM725" s="150"/>
      <c r="UAN725" s="150"/>
      <c r="UAO725" s="150"/>
      <c r="UAP725" s="150"/>
      <c r="UAQ725" s="150"/>
      <c r="UAR725" s="150"/>
      <c r="UAS725" s="150"/>
      <c r="UAT725" s="150"/>
      <c r="UAU725" s="150"/>
      <c r="UAV725" s="150"/>
      <c r="UAW725" s="150"/>
      <c r="UAX725" s="150"/>
      <c r="UAY725" s="150"/>
      <c r="UAZ725" s="150"/>
      <c r="UBA725" s="150"/>
      <c r="UBB725" s="150"/>
      <c r="UBC725" s="150"/>
      <c r="UBD725" s="150"/>
      <c r="UBE725" s="150"/>
      <c r="UBF725" s="150"/>
      <c r="UBG725" s="150"/>
      <c r="UBH725" s="150"/>
      <c r="UBI725" s="150"/>
      <c r="UBJ725" s="150"/>
      <c r="UBK725" s="150"/>
      <c r="UBL725" s="150"/>
      <c r="UBM725" s="150"/>
      <c r="UBN725" s="150"/>
      <c r="UBO725" s="150"/>
      <c r="UBP725" s="150"/>
      <c r="UBQ725" s="150"/>
      <c r="UBR725" s="150"/>
      <c r="UBS725" s="150"/>
      <c r="UBT725" s="150"/>
      <c r="UBU725" s="150"/>
      <c r="UBV725" s="150"/>
      <c r="UBW725" s="150"/>
      <c r="UBX725" s="150"/>
      <c r="UBY725" s="150"/>
      <c r="UBZ725" s="150"/>
      <c r="UCA725" s="150"/>
      <c r="UCB725" s="150"/>
      <c r="UCC725" s="150"/>
      <c r="UCD725" s="150"/>
      <c r="UCE725" s="150"/>
      <c r="UCF725" s="150"/>
      <c r="UCG725" s="150"/>
      <c r="UCH725" s="150"/>
      <c r="UCI725" s="150"/>
      <c r="UCJ725" s="150"/>
      <c r="UCK725" s="150"/>
      <c r="UCL725" s="150"/>
      <c r="UCM725" s="150"/>
      <c r="UCN725" s="150"/>
      <c r="UCO725" s="150"/>
      <c r="UCP725" s="150"/>
      <c r="UCQ725" s="150"/>
      <c r="UCR725" s="150"/>
      <c r="UCS725" s="150"/>
      <c r="UCT725" s="150"/>
      <c r="UCU725" s="150"/>
      <c r="UCV725" s="150"/>
      <c r="UCW725" s="150"/>
      <c r="UCX725" s="150"/>
      <c r="UCY725" s="150"/>
      <c r="UCZ725" s="150"/>
      <c r="UDA725" s="150"/>
      <c r="UDB725" s="150"/>
      <c r="UDC725" s="150"/>
      <c r="UDD725" s="150"/>
      <c r="UDE725" s="150"/>
      <c r="UDF725" s="150"/>
      <c r="UDG725" s="150"/>
      <c r="UDH725" s="150"/>
      <c r="UDI725" s="150"/>
      <c r="UDJ725" s="150"/>
      <c r="UDK725" s="150"/>
      <c r="UDL725" s="150"/>
      <c r="UDM725" s="150"/>
      <c r="UDN725" s="150"/>
      <c r="UDO725" s="150"/>
      <c r="UDP725" s="150"/>
      <c r="UDQ725" s="150"/>
      <c r="UDR725" s="150"/>
      <c r="UDS725" s="150"/>
      <c r="UDT725" s="150"/>
      <c r="UDU725" s="150"/>
      <c r="UDV725" s="150"/>
      <c r="UDW725" s="150"/>
      <c r="UDX725" s="150"/>
      <c r="UDY725" s="150"/>
      <c r="UDZ725" s="150"/>
      <c r="UEA725" s="150"/>
      <c r="UEB725" s="150"/>
      <c r="UEC725" s="150"/>
      <c r="UED725" s="150"/>
      <c r="UEE725" s="150"/>
      <c r="UEF725" s="150"/>
      <c r="UEG725" s="150"/>
      <c r="UEH725" s="150"/>
      <c r="UEI725" s="150"/>
      <c r="UEJ725" s="150"/>
      <c r="UEK725" s="150"/>
      <c r="UEL725" s="150"/>
      <c r="UEM725" s="150"/>
      <c r="UEN725" s="150"/>
      <c r="UEO725" s="150"/>
      <c r="UEP725" s="150"/>
      <c r="UEQ725" s="150"/>
      <c r="UER725" s="150"/>
      <c r="UES725" s="150"/>
      <c r="UET725" s="150"/>
      <c r="UEU725" s="150"/>
      <c r="UEV725" s="150"/>
      <c r="UEW725" s="150"/>
      <c r="UEX725" s="150"/>
      <c r="UEY725" s="150"/>
      <c r="UEZ725" s="150"/>
      <c r="UFA725" s="150"/>
      <c r="UFB725" s="150"/>
      <c r="UFC725" s="150"/>
      <c r="UFD725" s="150"/>
      <c r="UFE725" s="150"/>
      <c r="UFF725" s="150"/>
      <c r="UFG725" s="150"/>
      <c r="UFH725" s="150"/>
      <c r="UFI725" s="150"/>
      <c r="UFJ725" s="150"/>
      <c r="UFK725" s="150"/>
      <c r="UFL725" s="150"/>
      <c r="UFM725" s="150"/>
      <c r="UFN725" s="150"/>
      <c r="UFO725" s="150"/>
      <c r="UFP725" s="150"/>
      <c r="UFQ725" s="150"/>
      <c r="UFR725" s="150"/>
      <c r="UFS725" s="150"/>
      <c r="UFT725" s="150"/>
      <c r="UFU725" s="150"/>
      <c r="UFV725" s="150"/>
      <c r="UFW725" s="150"/>
      <c r="UFX725" s="150"/>
      <c r="UFY725" s="150"/>
      <c r="UFZ725" s="150"/>
      <c r="UGA725" s="150"/>
      <c r="UGB725" s="150"/>
      <c r="UGC725" s="150"/>
      <c r="UGD725" s="150"/>
      <c r="UGE725" s="150"/>
      <c r="UGF725" s="150"/>
      <c r="UGG725" s="150"/>
      <c r="UGH725" s="150"/>
      <c r="UGI725" s="150"/>
      <c r="UGJ725" s="150"/>
      <c r="UGK725" s="150"/>
      <c r="UGL725" s="150"/>
      <c r="UGM725" s="150"/>
      <c r="UGN725" s="150"/>
      <c r="UGO725" s="150"/>
      <c r="UGP725" s="150"/>
      <c r="UGQ725" s="150"/>
      <c r="UGR725" s="150"/>
      <c r="UGS725" s="150"/>
      <c r="UGT725" s="150"/>
      <c r="UGU725" s="150"/>
      <c r="UGV725" s="150"/>
      <c r="UGW725" s="150"/>
      <c r="UGX725" s="150"/>
      <c r="UGY725" s="150"/>
      <c r="UGZ725" s="150"/>
      <c r="UHA725" s="150"/>
      <c r="UHB725" s="150"/>
      <c r="UHC725" s="150"/>
      <c r="UHD725" s="150"/>
      <c r="UHE725" s="150"/>
      <c r="UHF725" s="150"/>
      <c r="UHG725" s="150"/>
      <c r="UHH725" s="150"/>
      <c r="UHI725" s="150"/>
      <c r="UHJ725" s="150"/>
      <c r="UHK725" s="150"/>
      <c r="UHL725" s="150"/>
      <c r="UHM725" s="150"/>
      <c r="UHN725" s="150"/>
      <c r="UHO725" s="150"/>
      <c r="UHP725" s="150"/>
      <c r="UHQ725" s="150"/>
      <c r="UHR725" s="150"/>
      <c r="UHS725" s="150"/>
      <c r="UHT725" s="150"/>
      <c r="UHU725" s="150"/>
      <c r="UHV725" s="150"/>
      <c r="UHW725" s="150"/>
      <c r="UHX725" s="150"/>
      <c r="UHY725" s="150"/>
      <c r="UHZ725" s="150"/>
      <c r="UIA725" s="150"/>
      <c r="UIB725" s="150"/>
      <c r="UIC725" s="150"/>
      <c r="UID725" s="150"/>
      <c r="UIE725" s="150"/>
      <c r="UIF725" s="150"/>
      <c r="UIG725" s="150"/>
      <c r="UIH725" s="150"/>
      <c r="UII725" s="150"/>
      <c r="UIJ725" s="150"/>
      <c r="UIK725" s="150"/>
      <c r="UIL725" s="150"/>
      <c r="UIM725" s="150"/>
      <c r="UIN725" s="150"/>
      <c r="UIO725" s="150"/>
      <c r="UIP725" s="150"/>
      <c r="UIQ725" s="150"/>
      <c r="UIR725" s="150"/>
      <c r="UIS725" s="150"/>
      <c r="UIT725" s="150"/>
      <c r="UIU725" s="150"/>
      <c r="UIV725" s="150"/>
      <c r="UIW725" s="150"/>
      <c r="UIX725" s="150"/>
      <c r="UIY725" s="150"/>
      <c r="UIZ725" s="150"/>
      <c r="UJA725" s="150"/>
      <c r="UJB725" s="150"/>
      <c r="UJC725" s="150"/>
      <c r="UJD725" s="150"/>
      <c r="UJE725" s="150"/>
      <c r="UJF725" s="150"/>
      <c r="UJG725" s="150"/>
      <c r="UJH725" s="150"/>
      <c r="UJI725" s="150"/>
      <c r="UJJ725" s="150"/>
      <c r="UJK725" s="150"/>
      <c r="UJL725" s="150"/>
      <c r="UJM725" s="150"/>
      <c r="UJN725" s="150"/>
      <c r="UJO725" s="150"/>
      <c r="UJP725" s="150"/>
      <c r="UJQ725" s="150"/>
      <c r="UJR725" s="150"/>
      <c r="UJS725" s="150"/>
      <c r="UJT725" s="150"/>
      <c r="UJU725" s="150"/>
      <c r="UJV725" s="150"/>
      <c r="UJW725" s="150"/>
      <c r="UJX725" s="150"/>
      <c r="UJY725" s="150"/>
      <c r="UJZ725" s="150"/>
      <c r="UKA725" s="150"/>
      <c r="UKB725" s="150"/>
      <c r="UKC725" s="150"/>
      <c r="UKD725" s="150"/>
      <c r="UKE725" s="150"/>
      <c r="UKF725" s="150"/>
      <c r="UKG725" s="150"/>
      <c r="UKH725" s="150"/>
      <c r="UKI725" s="150"/>
      <c r="UKJ725" s="150"/>
      <c r="UKK725" s="150"/>
      <c r="UKL725" s="150"/>
      <c r="UKM725" s="150"/>
      <c r="UKN725" s="150"/>
      <c r="UKO725" s="150"/>
      <c r="UKP725" s="150"/>
      <c r="UKQ725" s="150"/>
      <c r="UKR725" s="150"/>
      <c r="UKS725" s="150"/>
      <c r="UKT725" s="150"/>
      <c r="UKU725" s="150"/>
      <c r="UKV725" s="150"/>
      <c r="UKW725" s="150"/>
      <c r="UKX725" s="150"/>
      <c r="UKY725" s="150"/>
      <c r="UKZ725" s="150"/>
      <c r="ULA725" s="150"/>
      <c r="ULB725" s="150"/>
      <c r="ULC725" s="150"/>
      <c r="ULD725" s="150"/>
      <c r="ULE725" s="150"/>
      <c r="ULF725" s="150"/>
      <c r="ULG725" s="150"/>
      <c r="ULH725" s="150"/>
      <c r="ULI725" s="150"/>
      <c r="ULJ725" s="150"/>
      <c r="ULK725" s="150"/>
      <c r="ULL725" s="150"/>
      <c r="ULM725" s="150"/>
      <c r="ULN725" s="150"/>
      <c r="ULO725" s="150"/>
      <c r="ULP725" s="150"/>
      <c r="ULQ725" s="150"/>
      <c r="ULR725" s="150"/>
      <c r="ULS725" s="150"/>
      <c r="ULT725" s="150"/>
      <c r="ULU725" s="150"/>
      <c r="ULV725" s="150"/>
      <c r="ULW725" s="150"/>
      <c r="ULX725" s="150"/>
      <c r="ULY725" s="150"/>
      <c r="ULZ725" s="150"/>
      <c r="UMA725" s="150"/>
      <c r="UMB725" s="150"/>
      <c r="UMC725" s="150"/>
      <c r="UMD725" s="150"/>
      <c r="UME725" s="150"/>
      <c r="UMF725" s="150"/>
      <c r="UMG725" s="150"/>
      <c r="UMH725" s="150"/>
      <c r="UMI725" s="150"/>
      <c r="UMJ725" s="150"/>
      <c r="UMK725" s="150"/>
      <c r="UML725" s="150"/>
      <c r="UMM725" s="150"/>
      <c r="UMN725" s="150"/>
      <c r="UMO725" s="150"/>
      <c r="UMP725" s="150"/>
      <c r="UMQ725" s="150"/>
      <c r="UMR725" s="150"/>
      <c r="UMS725" s="150"/>
      <c r="UMT725" s="150"/>
      <c r="UMU725" s="150"/>
      <c r="UMV725" s="150"/>
      <c r="UMW725" s="150"/>
      <c r="UMX725" s="150"/>
      <c r="UMY725" s="150"/>
      <c r="UMZ725" s="150"/>
      <c r="UNA725" s="150"/>
      <c r="UNB725" s="150"/>
      <c r="UNC725" s="150"/>
      <c r="UND725" s="150"/>
      <c r="UNE725" s="150"/>
      <c r="UNF725" s="150"/>
      <c r="UNG725" s="150"/>
      <c r="UNH725" s="150"/>
      <c r="UNI725" s="150"/>
      <c r="UNJ725" s="150"/>
      <c r="UNK725" s="150"/>
      <c r="UNL725" s="150"/>
      <c r="UNM725" s="150"/>
      <c r="UNN725" s="150"/>
      <c r="UNO725" s="150"/>
      <c r="UNP725" s="150"/>
      <c r="UNQ725" s="150"/>
      <c r="UNR725" s="150"/>
      <c r="UNS725" s="150"/>
      <c r="UNT725" s="150"/>
      <c r="UNU725" s="150"/>
      <c r="UNV725" s="150"/>
      <c r="UNW725" s="150"/>
      <c r="UNX725" s="150"/>
      <c r="UNY725" s="150"/>
      <c r="UNZ725" s="150"/>
      <c r="UOA725" s="150"/>
      <c r="UOB725" s="150"/>
      <c r="UOC725" s="150"/>
      <c r="UOD725" s="150"/>
      <c r="UOE725" s="150"/>
      <c r="UOF725" s="150"/>
      <c r="UOG725" s="150"/>
      <c r="UOH725" s="150"/>
      <c r="UOI725" s="150"/>
      <c r="UOJ725" s="150"/>
      <c r="UOK725" s="150"/>
      <c r="UOL725" s="150"/>
      <c r="UOM725" s="150"/>
      <c r="UON725" s="150"/>
      <c r="UOO725" s="150"/>
      <c r="UOP725" s="150"/>
      <c r="UOQ725" s="150"/>
      <c r="UOR725" s="150"/>
      <c r="UOS725" s="150"/>
      <c r="UOT725" s="150"/>
      <c r="UOU725" s="150"/>
      <c r="UOV725" s="150"/>
      <c r="UOW725" s="150"/>
      <c r="UOX725" s="150"/>
      <c r="UOY725" s="150"/>
      <c r="UOZ725" s="150"/>
      <c r="UPA725" s="150"/>
      <c r="UPB725" s="150"/>
      <c r="UPC725" s="150"/>
      <c r="UPD725" s="150"/>
      <c r="UPE725" s="150"/>
      <c r="UPF725" s="150"/>
      <c r="UPG725" s="150"/>
      <c r="UPH725" s="150"/>
      <c r="UPI725" s="150"/>
      <c r="UPJ725" s="150"/>
      <c r="UPK725" s="150"/>
      <c r="UPL725" s="150"/>
      <c r="UPM725" s="150"/>
      <c r="UPN725" s="150"/>
      <c r="UPO725" s="150"/>
      <c r="UPP725" s="150"/>
      <c r="UPQ725" s="150"/>
      <c r="UPR725" s="150"/>
      <c r="UPS725" s="150"/>
      <c r="UPT725" s="150"/>
      <c r="UPU725" s="150"/>
      <c r="UPV725" s="150"/>
      <c r="UPW725" s="150"/>
      <c r="UPX725" s="150"/>
      <c r="UPY725" s="150"/>
      <c r="UPZ725" s="150"/>
      <c r="UQA725" s="150"/>
      <c r="UQB725" s="150"/>
      <c r="UQC725" s="150"/>
      <c r="UQD725" s="150"/>
      <c r="UQE725" s="150"/>
      <c r="UQF725" s="150"/>
      <c r="UQG725" s="150"/>
      <c r="UQH725" s="150"/>
      <c r="UQI725" s="150"/>
      <c r="UQJ725" s="150"/>
      <c r="UQK725" s="150"/>
      <c r="UQL725" s="150"/>
      <c r="UQM725" s="150"/>
      <c r="UQN725" s="150"/>
      <c r="UQO725" s="150"/>
      <c r="UQP725" s="150"/>
      <c r="UQQ725" s="150"/>
      <c r="UQR725" s="150"/>
      <c r="UQS725" s="150"/>
      <c r="UQT725" s="150"/>
      <c r="UQU725" s="150"/>
      <c r="UQV725" s="150"/>
      <c r="UQW725" s="150"/>
      <c r="UQX725" s="150"/>
      <c r="UQY725" s="150"/>
      <c r="UQZ725" s="150"/>
      <c r="URA725" s="150"/>
      <c r="URB725" s="150"/>
      <c r="URC725" s="150"/>
      <c r="URD725" s="150"/>
      <c r="URE725" s="150"/>
      <c r="URF725" s="150"/>
      <c r="URG725" s="150"/>
      <c r="URH725" s="150"/>
      <c r="URI725" s="150"/>
      <c r="URJ725" s="150"/>
      <c r="URK725" s="150"/>
      <c r="URL725" s="150"/>
      <c r="URM725" s="150"/>
      <c r="URN725" s="150"/>
      <c r="URO725" s="150"/>
      <c r="URP725" s="150"/>
      <c r="URQ725" s="150"/>
      <c r="URR725" s="150"/>
      <c r="URS725" s="150"/>
      <c r="URT725" s="150"/>
      <c r="URU725" s="150"/>
      <c r="URV725" s="150"/>
      <c r="URW725" s="150"/>
      <c r="URX725" s="150"/>
      <c r="URY725" s="150"/>
      <c r="URZ725" s="150"/>
      <c r="USA725" s="150"/>
      <c r="USB725" s="150"/>
      <c r="USC725" s="150"/>
      <c r="USD725" s="150"/>
      <c r="USE725" s="150"/>
      <c r="USF725" s="150"/>
      <c r="USG725" s="150"/>
      <c r="USH725" s="150"/>
      <c r="USI725" s="150"/>
      <c r="USJ725" s="150"/>
      <c r="USK725" s="150"/>
      <c r="USL725" s="150"/>
      <c r="USM725" s="150"/>
      <c r="USN725" s="150"/>
      <c r="USO725" s="150"/>
      <c r="USP725" s="150"/>
      <c r="USQ725" s="150"/>
      <c r="USR725" s="150"/>
      <c r="USS725" s="150"/>
      <c r="UST725" s="150"/>
      <c r="USU725" s="150"/>
      <c r="USV725" s="150"/>
      <c r="USW725" s="150"/>
      <c r="USX725" s="150"/>
      <c r="USY725" s="150"/>
      <c r="USZ725" s="150"/>
      <c r="UTA725" s="150"/>
      <c r="UTB725" s="150"/>
      <c r="UTC725" s="150"/>
      <c r="UTD725" s="150"/>
      <c r="UTE725" s="150"/>
      <c r="UTF725" s="150"/>
      <c r="UTG725" s="150"/>
      <c r="UTH725" s="150"/>
      <c r="UTI725" s="150"/>
      <c r="UTJ725" s="150"/>
      <c r="UTK725" s="150"/>
      <c r="UTL725" s="150"/>
      <c r="UTM725" s="150"/>
      <c r="UTN725" s="150"/>
      <c r="UTO725" s="150"/>
      <c r="UTP725" s="150"/>
      <c r="UTQ725" s="150"/>
      <c r="UTR725" s="150"/>
      <c r="UTS725" s="150"/>
      <c r="UTT725" s="150"/>
      <c r="UTU725" s="150"/>
      <c r="UTV725" s="150"/>
      <c r="UTW725" s="150"/>
      <c r="UTX725" s="150"/>
      <c r="UTY725" s="150"/>
      <c r="UTZ725" s="150"/>
      <c r="UUA725" s="150"/>
      <c r="UUB725" s="150"/>
      <c r="UUC725" s="150"/>
      <c r="UUD725" s="150"/>
      <c r="UUE725" s="150"/>
      <c r="UUF725" s="150"/>
      <c r="UUG725" s="150"/>
      <c r="UUH725" s="150"/>
      <c r="UUI725" s="150"/>
      <c r="UUJ725" s="150"/>
      <c r="UUK725" s="150"/>
      <c r="UUL725" s="150"/>
      <c r="UUM725" s="150"/>
      <c r="UUN725" s="150"/>
      <c r="UUO725" s="150"/>
      <c r="UUP725" s="150"/>
      <c r="UUQ725" s="150"/>
      <c r="UUR725" s="150"/>
      <c r="UUS725" s="150"/>
      <c r="UUT725" s="150"/>
      <c r="UUU725" s="150"/>
      <c r="UUV725" s="150"/>
      <c r="UUW725" s="150"/>
      <c r="UUX725" s="150"/>
      <c r="UUY725" s="150"/>
      <c r="UUZ725" s="150"/>
      <c r="UVA725" s="150"/>
      <c r="UVB725" s="150"/>
      <c r="UVC725" s="150"/>
      <c r="UVD725" s="150"/>
      <c r="UVE725" s="150"/>
      <c r="UVF725" s="150"/>
      <c r="UVG725" s="150"/>
      <c r="UVH725" s="150"/>
      <c r="UVI725" s="150"/>
      <c r="UVJ725" s="150"/>
      <c r="UVK725" s="150"/>
      <c r="UVL725" s="150"/>
      <c r="UVM725" s="150"/>
      <c r="UVN725" s="150"/>
      <c r="UVO725" s="150"/>
      <c r="UVP725" s="150"/>
      <c r="UVQ725" s="150"/>
      <c r="UVR725" s="150"/>
      <c r="UVS725" s="150"/>
      <c r="UVT725" s="150"/>
      <c r="UVU725" s="150"/>
      <c r="UVV725" s="150"/>
      <c r="UVW725" s="150"/>
      <c r="UVX725" s="150"/>
      <c r="UVY725" s="150"/>
      <c r="UVZ725" s="150"/>
      <c r="UWA725" s="150"/>
      <c r="UWB725" s="150"/>
      <c r="UWC725" s="150"/>
      <c r="UWD725" s="150"/>
      <c r="UWE725" s="150"/>
      <c r="UWF725" s="150"/>
      <c r="UWG725" s="150"/>
      <c r="UWH725" s="150"/>
      <c r="UWI725" s="150"/>
      <c r="UWJ725" s="150"/>
      <c r="UWK725" s="150"/>
      <c r="UWL725" s="150"/>
      <c r="UWM725" s="150"/>
      <c r="UWN725" s="150"/>
      <c r="UWO725" s="150"/>
      <c r="UWP725" s="150"/>
      <c r="UWQ725" s="150"/>
      <c r="UWR725" s="150"/>
      <c r="UWS725" s="150"/>
      <c r="UWT725" s="150"/>
      <c r="UWU725" s="150"/>
      <c r="UWV725" s="150"/>
      <c r="UWW725" s="150"/>
      <c r="UWX725" s="150"/>
      <c r="UWY725" s="150"/>
      <c r="UWZ725" s="150"/>
      <c r="UXA725" s="150"/>
      <c r="UXB725" s="150"/>
      <c r="UXC725" s="150"/>
      <c r="UXD725" s="150"/>
      <c r="UXE725" s="150"/>
      <c r="UXF725" s="150"/>
      <c r="UXG725" s="150"/>
      <c r="UXH725" s="150"/>
      <c r="UXI725" s="150"/>
      <c r="UXJ725" s="150"/>
      <c r="UXK725" s="150"/>
      <c r="UXL725" s="150"/>
      <c r="UXM725" s="150"/>
      <c r="UXN725" s="150"/>
      <c r="UXO725" s="150"/>
      <c r="UXP725" s="150"/>
      <c r="UXQ725" s="150"/>
      <c r="UXR725" s="150"/>
      <c r="UXS725" s="150"/>
      <c r="UXT725" s="150"/>
      <c r="UXU725" s="150"/>
      <c r="UXV725" s="150"/>
      <c r="UXW725" s="150"/>
      <c r="UXX725" s="150"/>
      <c r="UXY725" s="150"/>
      <c r="UXZ725" s="150"/>
      <c r="UYA725" s="150"/>
      <c r="UYB725" s="150"/>
      <c r="UYC725" s="150"/>
      <c r="UYD725" s="150"/>
      <c r="UYE725" s="150"/>
      <c r="UYF725" s="150"/>
      <c r="UYG725" s="150"/>
      <c r="UYH725" s="150"/>
      <c r="UYI725" s="150"/>
      <c r="UYJ725" s="150"/>
      <c r="UYK725" s="150"/>
      <c r="UYL725" s="150"/>
      <c r="UYM725" s="150"/>
      <c r="UYN725" s="150"/>
      <c r="UYO725" s="150"/>
      <c r="UYP725" s="150"/>
      <c r="UYQ725" s="150"/>
      <c r="UYR725" s="150"/>
      <c r="UYS725" s="150"/>
      <c r="UYT725" s="150"/>
      <c r="UYU725" s="150"/>
      <c r="UYV725" s="150"/>
      <c r="UYW725" s="150"/>
      <c r="UYX725" s="150"/>
      <c r="UYY725" s="150"/>
      <c r="UYZ725" s="150"/>
      <c r="UZA725" s="150"/>
      <c r="UZB725" s="150"/>
      <c r="UZC725" s="150"/>
      <c r="UZD725" s="150"/>
      <c r="UZE725" s="150"/>
      <c r="UZF725" s="150"/>
      <c r="UZG725" s="150"/>
      <c r="UZH725" s="150"/>
      <c r="UZI725" s="150"/>
      <c r="UZJ725" s="150"/>
      <c r="UZK725" s="150"/>
      <c r="UZL725" s="150"/>
      <c r="UZM725" s="150"/>
      <c r="UZN725" s="150"/>
      <c r="UZO725" s="150"/>
      <c r="UZP725" s="150"/>
      <c r="UZQ725" s="150"/>
      <c r="UZR725" s="150"/>
      <c r="UZS725" s="150"/>
      <c r="UZT725" s="150"/>
      <c r="UZU725" s="150"/>
      <c r="UZV725" s="150"/>
      <c r="UZW725" s="150"/>
      <c r="UZX725" s="150"/>
      <c r="UZY725" s="150"/>
      <c r="UZZ725" s="150"/>
      <c r="VAA725" s="150"/>
      <c r="VAB725" s="150"/>
      <c r="VAC725" s="150"/>
      <c r="VAD725" s="150"/>
      <c r="VAE725" s="150"/>
      <c r="VAF725" s="150"/>
      <c r="VAG725" s="150"/>
      <c r="VAH725" s="150"/>
      <c r="VAI725" s="150"/>
      <c r="VAJ725" s="150"/>
      <c r="VAK725" s="150"/>
      <c r="VAL725" s="150"/>
      <c r="VAM725" s="150"/>
      <c r="VAN725" s="150"/>
      <c r="VAO725" s="150"/>
      <c r="VAP725" s="150"/>
      <c r="VAQ725" s="150"/>
      <c r="VAR725" s="150"/>
      <c r="VAS725" s="150"/>
      <c r="VAT725" s="150"/>
      <c r="VAU725" s="150"/>
      <c r="VAV725" s="150"/>
      <c r="VAW725" s="150"/>
      <c r="VAX725" s="150"/>
      <c r="VAY725" s="150"/>
      <c r="VAZ725" s="150"/>
      <c r="VBA725" s="150"/>
      <c r="VBB725" s="150"/>
      <c r="VBC725" s="150"/>
      <c r="VBD725" s="150"/>
      <c r="VBE725" s="150"/>
      <c r="VBF725" s="150"/>
      <c r="VBG725" s="150"/>
      <c r="VBH725" s="150"/>
      <c r="VBI725" s="150"/>
      <c r="VBJ725" s="150"/>
      <c r="VBK725" s="150"/>
      <c r="VBL725" s="150"/>
      <c r="VBM725" s="150"/>
      <c r="VBN725" s="150"/>
      <c r="VBO725" s="150"/>
      <c r="VBP725" s="150"/>
      <c r="VBQ725" s="150"/>
      <c r="VBR725" s="150"/>
      <c r="VBS725" s="150"/>
      <c r="VBT725" s="150"/>
      <c r="VBU725" s="150"/>
      <c r="VBV725" s="150"/>
      <c r="VBW725" s="150"/>
      <c r="VBX725" s="150"/>
      <c r="VBY725" s="150"/>
      <c r="VBZ725" s="150"/>
      <c r="VCA725" s="150"/>
      <c r="VCB725" s="150"/>
      <c r="VCC725" s="150"/>
      <c r="VCD725" s="150"/>
      <c r="VCE725" s="150"/>
      <c r="VCF725" s="150"/>
      <c r="VCG725" s="150"/>
      <c r="VCH725" s="150"/>
      <c r="VCI725" s="150"/>
      <c r="VCJ725" s="150"/>
      <c r="VCK725" s="150"/>
      <c r="VCL725" s="150"/>
      <c r="VCM725" s="150"/>
      <c r="VCN725" s="150"/>
      <c r="VCO725" s="150"/>
      <c r="VCP725" s="150"/>
      <c r="VCQ725" s="150"/>
      <c r="VCR725" s="150"/>
      <c r="VCS725" s="150"/>
      <c r="VCT725" s="150"/>
      <c r="VCU725" s="150"/>
      <c r="VCV725" s="150"/>
      <c r="VCW725" s="150"/>
      <c r="VCX725" s="150"/>
      <c r="VCY725" s="150"/>
      <c r="VCZ725" s="150"/>
      <c r="VDA725" s="150"/>
      <c r="VDB725" s="150"/>
      <c r="VDC725" s="150"/>
      <c r="VDD725" s="150"/>
      <c r="VDE725" s="150"/>
      <c r="VDF725" s="150"/>
      <c r="VDG725" s="150"/>
      <c r="VDH725" s="150"/>
      <c r="VDI725" s="150"/>
      <c r="VDJ725" s="150"/>
      <c r="VDK725" s="150"/>
      <c r="VDL725" s="150"/>
      <c r="VDM725" s="150"/>
      <c r="VDN725" s="150"/>
      <c r="VDO725" s="150"/>
      <c r="VDP725" s="150"/>
      <c r="VDQ725" s="150"/>
      <c r="VDR725" s="150"/>
      <c r="VDS725" s="150"/>
      <c r="VDT725" s="150"/>
      <c r="VDU725" s="150"/>
      <c r="VDV725" s="150"/>
      <c r="VDW725" s="150"/>
      <c r="VDX725" s="150"/>
      <c r="VDY725" s="150"/>
      <c r="VDZ725" s="150"/>
      <c r="VEA725" s="150"/>
      <c r="VEB725" s="150"/>
      <c r="VEC725" s="150"/>
      <c r="VED725" s="150"/>
      <c r="VEE725" s="150"/>
      <c r="VEF725" s="150"/>
      <c r="VEG725" s="150"/>
      <c r="VEH725" s="150"/>
      <c r="VEI725" s="150"/>
      <c r="VEJ725" s="150"/>
      <c r="VEK725" s="150"/>
      <c r="VEL725" s="150"/>
      <c r="VEM725" s="150"/>
      <c r="VEN725" s="150"/>
      <c r="VEO725" s="150"/>
      <c r="VEP725" s="150"/>
      <c r="VEQ725" s="150"/>
      <c r="VER725" s="150"/>
      <c r="VES725" s="150"/>
      <c r="VET725" s="150"/>
      <c r="VEU725" s="150"/>
      <c r="VEV725" s="150"/>
      <c r="VEW725" s="150"/>
      <c r="VEX725" s="150"/>
      <c r="VEY725" s="150"/>
      <c r="VEZ725" s="150"/>
      <c r="VFA725" s="150"/>
      <c r="VFB725" s="150"/>
      <c r="VFC725" s="150"/>
      <c r="VFD725" s="150"/>
      <c r="VFE725" s="150"/>
      <c r="VFF725" s="150"/>
      <c r="VFG725" s="150"/>
      <c r="VFH725" s="150"/>
      <c r="VFI725" s="150"/>
      <c r="VFJ725" s="150"/>
      <c r="VFK725" s="150"/>
      <c r="VFL725" s="150"/>
      <c r="VFM725" s="150"/>
      <c r="VFN725" s="150"/>
      <c r="VFO725" s="150"/>
      <c r="VFP725" s="150"/>
      <c r="VFQ725" s="150"/>
      <c r="VFR725" s="150"/>
      <c r="VFS725" s="150"/>
      <c r="VFT725" s="150"/>
      <c r="VFU725" s="150"/>
      <c r="VFV725" s="150"/>
      <c r="VFW725" s="150"/>
      <c r="VFX725" s="150"/>
      <c r="VFY725" s="150"/>
      <c r="VFZ725" s="150"/>
      <c r="VGA725" s="150"/>
      <c r="VGB725" s="150"/>
      <c r="VGC725" s="150"/>
      <c r="VGD725" s="150"/>
      <c r="VGE725" s="150"/>
      <c r="VGF725" s="150"/>
      <c r="VGG725" s="150"/>
      <c r="VGH725" s="150"/>
      <c r="VGI725" s="150"/>
      <c r="VGJ725" s="150"/>
      <c r="VGK725" s="150"/>
      <c r="VGL725" s="150"/>
      <c r="VGM725" s="150"/>
      <c r="VGN725" s="150"/>
      <c r="VGO725" s="150"/>
      <c r="VGP725" s="150"/>
      <c r="VGQ725" s="150"/>
      <c r="VGR725" s="150"/>
      <c r="VGS725" s="150"/>
      <c r="VGT725" s="150"/>
      <c r="VGU725" s="150"/>
      <c r="VGV725" s="150"/>
      <c r="VGW725" s="150"/>
      <c r="VGX725" s="150"/>
      <c r="VGY725" s="150"/>
      <c r="VGZ725" s="150"/>
      <c r="VHA725" s="150"/>
      <c r="VHB725" s="150"/>
      <c r="VHC725" s="150"/>
      <c r="VHD725" s="150"/>
      <c r="VHE725" s="150"/>
      <c r="VHF725" s="150"/>
      <c r="VHG725" s="150"/>
      <c r="VHH725" s="150"/>
      <c r="VHI725" s="150"/>
      <c r="VHJ725" s="150"/>
      <c r="VHK725" s="150"/>
      <c r="VHL725" s="150"/>
      <c r="VHM725" s="150"/>
      <c r="VHN725" s="150"/>
      <c r="VHO725" s="150"/>
      <c r="VHP725" s="150"/>
      <c r="VHQ725" s="150"/>
      <c r="VHR725" s="150"/>
      <c r="VHS725" s="150"/>
      <c r="VHT725" s="150"/>
      <c r="VHU725" s="150"/>
      <c r="VHV725" s="150"/>
      <c r="VHW725" s="150"/>
      <c r="VHX725" s="150"/>
      <c r="VHY725" s="150"/>
      <c r="VHZ725" s="150"/>
      <c r="VIA725" s="150"/>
      <c r="VIB725" s="150"/>
      <c r="VIC725" s="150"/>
      <c r="VID725" s="150"/>
      <c r="VIE725" s="150"/>
      <c r="VIF725" s="150"/>
      <c r="VIG725" s="150"/>
      <c r="VIH725" s="150"/>
      <c r="VII725" s="150"/>
      <c r="VIJ725" s="150"/>
      <c r="VIK725" s="150"/>
      <c r="VIL725" s="150"/>
      <c r="VIM725" s="150"/>
      <c r="VIN725" s="150"/>
      <c r="VIO725" s="150"/>
      <c r="VIP725" s="150"/>
      <c r="VIQ725" s="150"/>
      <c r="VIR725" s="150"/>
      <c r="VIS725" s="150"/>
      <c r="VIT725" s="150"/>
      <c r="VIU725" s="150"/>
      <c r="VIV725" s="150"/>
      <c r="VIW725" s="150"/>
      <c r="VIX725" s="150"/>
      <c r="VIY725" s="150"/>
      <c r="VIZ725" s="150"/>
      <c r="VJA725" s="150"/>
      <c r="VJB725" s="150"/>
      <c r="VJC725" s="150"/>
      <c r="VJD725" s="150"/>
      <c r="VJE725" s="150"/>
      <c r="VJF725" s="150"/>
      <c r="VJG725" s="150"/>
      <c r="VJH725" s="150"/>
      <c r="VJI725" s="150"/>
      <c r="VJJ725" s="150"/>
      <c r="VJK725" s="150"/>
      <c r="VJL725" s="150"/>
      <c r="VJM725" s="150"/>
      <c r="VJN725" s="150"/>
      <c r="VJO725" s="150"/>
      <c r="VJP725" s="150"/>
      <c r="VJQ725" s="150"/>
      <c r="VJR725" s="150"/>
      <c r="VJS725" s="150"/>
      <c r="VJT725" s="150"/>
      <c r="VJU725" s="150"/>
      <c r="VJV725" s="150"/>
      <c r="VJW725" s="150"/>
      <c r="VJX725" s="150"/>
      <c r="VJY725" s="150"/>
      <c r="VJZ725" s="150"/>
      <c r="VKA725" s="150"/>
      <c r="VKB725" s="150"/>
      <c r="VKC725" s="150"/>
      <c r="VKD725" s="150"/>
      <c r="VKE725" s="150"/>
      <c r="VKF725" s="150"/>
      <c r="VKG725" s="150"/>
      <c r="VKH725" s="150"/>
      <c r="VKI725" s="150"/>
      <c r="VKJ725" s="150"/>
      <c r="VKK725" s="150"/>
      <c r="VKL725" s="150"/>
      <c r="VKM725" s="150"/>
      <c r="VKN725" s="150"/>
      <c r="VKO725" s="150"/>
      <c r="VKP725" s="150"/>
      <c r="VKQ725" s="150"/>
      <c r="VKR725" s="150"/>
      <c r="VKS725" s="150"/>
      <c r="VKT725" s="150"/>
      <c r="VKU725" s="150"/>
      <c r="VKV725" s="150"/>
      <c r="VKW725" s="150"/>
      <c r="VKX725" s="150"/>
      <c r="VKY725" s="150"/>
      <c r="VKZ725" s="150"/>
      <c r="VLA725" s="150"/>
      <c r="VLB725" s="150"/>
      <c r="VLC725" s="150"/>
      <c r="VLD725" s="150"/>
      <c r="VLE725" s="150"/>
      <c r="VLF725" s="150"/>
      <c r="VLG725" s="150"/>
      <c r="VLH725" s="150"/>
      <c r="VLI725" s="150"/>
      <c r="VLJ725" s="150"/>
      <c r="VLK725" s="150"/>
      <c r="VLL725" s="150"/>
      <c r="VLM725" s="150"/>
      <c r="VLN725" s="150"/>
      <c r="VLO725" s="150"/>
      <c r="VLP725" s="150"/>
      <c r="VLQ725" s="150"/>
      <c r="VLR725" s="150"/>
      <c r="VLS725" s="150"/>
      <c r="VLT725" s="150"/>
      <c r="VLU725" s="150"/>
      <c r="VLV725" s="150"/>
      <c r="VLW725" s="150"/>
      <c r="VLX725" s="150"/>
      <c r="VLY725" s="150"/>
      <c r="VLZ725" s="150"/>
      <c r="VMA725" s="150"/>
      <c r="VMB725" s="150"/>
      <c r="VMC725" s="150"/>
      <c r="VMD725" s="150"/>
      <c r="VME725" s="150"/>
      <c r="VMF725" s="150"/>
      <c r="VMG725" s="150"/>
      <c r="VMH725" s="150"/>
      <c r="VMI725" s="150"/>
      <c r="VMJ725" s="150"/>
      <c r="VMK725" s="150"/>
      <c r="VML725" s="150"/>
      <c r="VMM725" s="150"/>
      <c r="VMN725" s="150"/>
      <c r="VMO725" s="150"/>
      <c r="VMP725" s="150"/>
      <c r="VMQ725" s="150"/>
      <c r="VMR725" s="150"/>
      <c r="VMS725" s="150"/>
      <c r="VMT725" s="150"/>
      <c r="VMU725" s="150"/>
      <c r="VMV725" s="150"/>
      <c r="VMW725" s="150"/>
      <c r="VMX725" s="150"/>
      <c r="VMY725" s="150"/>
      <c r="VMZ725" s="150"/>
      <c r="VNA725" s="150"/>
      <c r="VNB725" s="150"/>
      <c r="VNC725" s="150"/>
      <c r="VND725" s="150"/>
      <c r="VNE725" s="150"/>
      <c r="VNF725" s="150"/>
      <c r="VNG725" s="150"/>
      <c r="VNH725" s="150"/>
      <c r="VNI725" s="150"/>
      <c r="VNJ725" s="150"/>
      <c r="VNK725" s="150"/>
      <c r="VNL725" s="150"/>
      <c r="VNM725" s="150"/>
      <c r="VNN725" s="150"/>
      <c r="VNO725" s="150"/>
      <c r="VNP725" s="150"/>
      <c r="VNQ725" s="150"/>
      <c r="VNR725" s="150"/>
      <c r="VNS725" s="150"/>
      <c r="VNT725" s="150"/>
      <c r="VNU725" s="150"/>
      <c r="VNV725" s="150"/>
      <c r="VNW725" s="150"/>
      <c r="VNX725" s="150"/>
      <c r="VNY725" s="150"/>
      <c r="VNZ725" s="150"/>
      <c r="VOA725" s="150"/>
      <c r="VOB725" s="150"/>
      <c r="VOC725" s="150"/>
      <c r="VOD725" s="150"/>
      <c r="VOE725" s="150"/>
      <c r="VOF725" s="150"/>
      <c r="VOG725" s="150"/>
      <c r="VOH725" s="150"/>
      <c r="VOI725" s="150"/>
      <c r="VOJ725" s="150"/>
      <c r="VOK725" s="150"/>
      <c r="VOL725" s="150"/>
      <c r="VOM725" s="150"/>
      <c r="VON725" s="150"/>
      <c r="VOO725" s="150"/>
      <c r="VOP725" s="150"/>
      <c r="VOQ725" s="150"/>
      <c r="VOR725" s="150"/>
      <c r="VOS725" s="150"/>
      <c r="VOT725" s="150"/>
      <c r="VOU725" s="150"/>
      <c r="VOV725" s="150"/>
      <c r="VOW725" s="150"/>
      <c r="VOX725" s="150"/>
      <c r="VOY725" s="150"/>
      <c r="VOZ725" s="150"/>
      <c r="VPA725" s="150"/>
      <c r="VPB725" s="150"/>
      <c r="VPC725" s="150"/>
      <c r="VPD725" s="150"/>
      <c r="VPE725" s="150"/>
      <c r="VPF725" s="150"/>
      <c r="VPG725" s="150"/>
      <c r="VPH725" s="150"/>
      <c r="VPI725" s="150"/>
      <c r="VPJ725" s="150"/>
      <c r="VPK725" s="150"/>
      <c r="VPL725" s="150"/>
      <c r="VPM725" s="150"/>
      <c r="VPN725" s="150"/>
      <c r="VPO725" s="150"/>
      <c r="VPP725" s="150"/>
      <c r="VPQ725" s="150"/>
      <c r="VPR725" s="150"/>
      <c r="VPS725" s="150"/>
      <c r="VPT725" s="150"/>
      <c r="VPU725" s="150"/>
      <c r="VPV725" s="150"/>
      <c r="VPW725" s="150"/>
      <c r="VPX725" s="150"/>
      <c r="VPY725" s="150"/>
      <c r="VPZ725" s="150"/>
      <c r="VQA725" s="150"/>
      <c r="VQB725" s="150"/>
      <c r="VQC725" s="150"/>
      <c r="VQD725" s="150"/>
      <c r="VQE725" s="150"/>
      <c r="VQF725" s="150"/>
      <c r="VQG725" s="150"/>
      <c r="VQH725" s="150"/>
      <c r="VQI725" s="150"/>
      <c r="VQJ725" s="150"/>
      <c r="VQK725" s="150"/>
      <c r="VQL725" s="150"/>
      <c r="VQM725" s="150"/>
      <c r="VQN725" s="150"/>
      <c r="VQO725" s="150"/>
      <c r="VQP725" s="150"/>
      <c r="VQQ725" s="150"/>
      <c r="VQR725" s="150"/>
      <c r="VQS725" s="150"/>
      <c r="VQT725" s="150"/>
      <c r="VQU725" s="150"/>
      <c r="VQV725" s="150"/>
      <c r="VQW725" s="150"/>
      <c r="VQX725" s="150"/>
      <c r="VQY725" s="150"/>
      <c r="VQZ725" s="150"/>
      <c r="VRA725" s="150"/>
      <c r="VRB725" s="150"/>
      <c r="VRC725" s="150"/>
      <c r="VRD725" s="150"/>
      <c r="VRE725" s="150"/>
      <c r="VRF725" s="150"/>
      <c r="VRG725" s="150"/>
      <c r="VRH725" s="150"/>
      <c r="VRI725" s="150"/>
      <c r="VRJ725" s="150"/>
      <c r="VRK725" s="150"/>
      <c r="VRL725" s="150"/>
      <c r="VRM725" s="150"/>
      <c r="VRN725" s="150"/>
      <c r="VRO725" s="150"/>
      <c r="VRP725" s="150"/>
      <c r="VRQ725" s="150"/>
      <c r="VRR725" s="150"/>
      <c r="VRS725" s="150"/>
      <c r="VRT725" s="150"/>
      <c r="VRU725" s="150"/>
      <c r="VRV725" s="150"/>
      <c r="VRW725" s="150"/>
      <c r="VRX725" s="150"/>
      <c r="VRY725" s="150"/>
      <c r="VRZ725" s="150"/>
      <c r="VSA725" s="150"/>
      <c r="VSB725" s="150"/>
      <c r="VSC725" s="150"/>
      <c r="VSD725" s="150"/>
      <c r="VSE725" s="150"/>
      <c r="VSF725" s="150"/>
      <c r="VSG725" s="150"/>
      <c r="VSH725" s="150"/>
      <c r="VSI725" s="150"/>
      <c r="VSJ725" s="150"/>
      <c r="VSK725" s="150"/>
      <c r="VSL725" s="150"/>
      <c r="VSM725" s="150"/>
      <c r="VSN725" s="150"/>
      <c r="VSO725" s="150"/>
      <c r="VSP725" s="150"/>
      <c r="VSQ725" s="150"/>
      <c r="VSR725" s="150"/>
      <c r="VSS725" s="150"/>
      <c r="VST725" s="150"/>
      <c r="VSU725" s="150"/>
      <c r="VSV725" s="150"/>
      <c r="VSW725" s="150"/>
      <c r="VSX725" s="150"/>
      <c r="VSY725" s="150"/>
      <c r="VSZ725" s="150"/>
      <c r="VTA725" s="150"/>
      <c r="VTB725" s="150"/>
      <c r="VTC725" s="150"/>
      <c r="VTD725" s="150"/>
      <c r="VTE725" s="150"/>
      <c r="VTF725" s="150"/>
      <c r="VTG725" s="150"/>
      <c r="VTH725" s="150"/>
      <c r="VTI725" s="150"/>
      <c r="VTJ725" s="150"/>
      <c r="VTK725" s="150"/>
      <c r="VTL725" s="150"/>
      <c r="VTM725" s="150"/>
      <c r="VTN725" s="150"/>
      <c r="VTO725" s="150"/>
      <c r="VTP725" s="150"/>
      <c r="VTQ725" s="150"/>
      <c r="VTR725" s="150"/>
      <c r="VTS725" s="150"/>
      <c r="VTT725" s="150"/>
      <c r="VTU725" s="150"/>
      <c r="VTV725" s="150"/>
      <c r="VTW725" s="150"/>
      <c r="VTX725" s="150"/>
      <c r="VTY725" s="150"/>
      <c r="VTZ725" s="150"/>
      <c r="VUA725" s="150"/>
      <c r="VUB725" s="150"/>
      <c r="VUC725" s="150"/>
      <c r="VUD725" s="150"/>
      <c r="VUE725" s="150"/>
      <c r="VUF725" s="150"/>
      <c r="VUG725" s="150"/>
      <c r="VUH725" s="150"/>
      <c r="VUI725" s="150"/>
      <c r="VUJ725" s="150"/>
      <c r="VUK725" s="150"/>
      <c r="VUL725" s="150"/>
      <c r="VUM725" s="150"/>
      <c r="VUN725" s="150"/>
      <c r="VUO725" s="150"/>
      <c r="VUP725" s="150"/>
      <c r="VUQ725" s="150"/>
      <c r="VUR725" s="150"/>
      <c r="VUS725" s="150"/>
      <c r="VUT725" s="150"/>
      <c r="VUU725" s="150"/>
      <c r="VUV725" s="150"/>
      <c r="VUW725" s="150"/>
      <c r="VUX725" s="150"/>
      <c r="VUY725" s="150"/>
      <c r="VUZ725" s="150"/>
      <c r="VVA725" s="150"/>
      <c r="VVB725" s="150"/>
      <c r="VVC725" s="150"/>
      <c r="VVD725" s="150"/>
      <c r="VVE725" s="150"/>
      <c r="VVF725" s="150"/>
      <c r="VVG725" s="150"/>
      <c r="VVH725" s="150"/>
      <c r="VVI725" s="150"/>
      <c r="VVJ725" s="150"/>
      <c r="VVK725" s="150"/>
      <c r="VVL725" s="150"/>
      <c r="VVM725" s="150"/>
      <c r="VVN725" s="150"/>
      <c r="VVO725" s="150"/>
      <c r="VVP725" s="150"/>
      <c r="VVQ725" s="150"/>
      <c r="VVR725" s="150"/>
      <c r="VVS725" s="150"/>
      <c r="VVT725" s="150"/>
      <c r="VVU725" s="150"/>
      <c r="VVV725" s="150"/>
      <c r="VVW725" s="150"/>
      <c r="VVX725" s="150"/>
      <c r="VVY725" s="150"/>
      <c r="VVZ725" s="150"/>
      <c r="VWA725" s="150"/>
      <c r="VWB725" s="150"/>
      <c r="VWC725" s="150"/>
      <c r="VWD725" s="150"/>
      <c r="VWE725" s="150"/>
      <c r="VWF725" s="150"/>
      <c r="VWG725" s="150"/>
      <c r="VWH725" s="150"/>
      <c r="VWI725" s="150"/>
      <c r="VWJ725" s="150"/>
      <c r="VWK725" s="150"/>
      <c r="VWL725" s="150"/>
      <c r="VWM725" s="150"/>
      <c r="VWN725" s="150"/>
      <c r="VWO725" s="150"/>
      <c r="VWP725" s="150"/>
      <c r="VWQ725" s="150"/>
      <c r="VWR725" s="150"/>
      <c r="VWS725" s="150"/>
      <c r="VWT725" s="150"/>
      <c r="VWU725" s="150"/>
      <c r="VWV725" s="150"/>
      <c r="VWW725" s="150"/>
      <c r="VWX725" s="150"/>
      <c r="VWY725" s="150"/>
      <c r="VWZ725" s="150"/>
      <c r="VXA725" s="150"/>
      <c r="VXB725" s="150"/>
      <c r="VXC725" s="150"/>
      <c r="VXD725" s="150"/>
      <c r="VXE725" s="150"/>
      <c r="VXF725" s="150"/>
      <c r="VXG725" s="150"/>
      <c r="VXH725" s="150"/>
      <c r="VXI725" s="150"/>
      <c r="VXJ725" s="150"/>
      <c r="VXK725" s="150"/>
      <c r="VXL725" s="150"/>
      <c r="VXM725" s="150"/>
      <c r="VXN725" s="150"/>
      <c r="VXO725" s="150"/>
      <c r="VXP725" s="150"/>
      <c r="VXQ725" s="150"/>
      <c r="VXR725" s="150"/>
      <c r="VXS725" s="150"/>
      <c r="VXT725" s="150"/>
      <c r="VXU725" s="150"/>
      <c r="VXV725" s="150"/>
      <c r="VXW725" s="150"/>
      <c r="VXX725" s="150"/>
      <c r="VXY725" s="150"/>
      <c r="VXZ725" s="150"/>
      <c r="VYA725" s="150"/>
      <c r="VYB725" s="150"/>
      <c r="VYC725" s="150"/>
      <c r="VYD725" s="150"/>
      <c r="VYE725" s="150"/>
      <c r="VYF725" s="150"/>
      <c r="VYG725" s="150"/>
      <c r="VYH725" s="150"/>
      <c r="VYI725" s="150"/>
      <c r="VYJ725" s="150"/>
      <c r="VYK725" s="150"/>
      <c r="VYL725" s="150"/>
      <c r="VYM725" s="150"/>
      <c r="VYN725" s="150"/>
      <c r="VYO725" s="150"/>
      <c r="VYP725" s="150"/>
      <c r="VYQ725" s="150"/>
      <c r="VYR725" s="150"/>
      <c r="VYS725" s="150"/>
      <c r="VYT725" s="150"/>
      <c r="VYU725" s="150"/>
      <c r="VYV725" s="150"/>
      <c r="VYW725" s="150"/>
      <c r="VYX725" s="150"/>
      <c r="VYY725" s="150"/>
      <c r="VYZ725" s="150"/>
      <c r="VZA725" s="150"/>
      <c r="VZB725" s="150"/>
      <c r="VZC725" s="150"/>
      <c r="VZD725" s="150"/>
      <c r="VZE725" s="150"/>
      <c r="VZF725" s="150"/>
      <c r="VZG725" s="150"/>
      <c r="VZH725" s="150"/>
      <c r="VZI725" s="150"/>
      <c r="VZJ725" s="150"/>
      <c r="VZK725" s="150"/>
      <c r="VZL725" s="150"/>
      <c r="VZM725" s="150"/>
      <c r="VZN725" s="150"/>
      <c r="VZO725" s="150"/>
      <c r="VZP725" s="150"/>
      <c r="VZQ725" s="150"/>
      <c r="VZR725" s="150"/>
      <c r="VZS725" s="150"/>
      <c r="VZT725" s="150"/>
      <c r="VZU725" s="150"/>
      <c r="VZV725" s="150"/>
      <c r="VZW725" s="150"/>
      <c r="VZX725" s="150"/>
      <c r="VZY725" s="150"/>
      <c r="VZZ725" s="150"/>
      <c r="WAA725" s="150"/>
      <c r="WAB725" s="150"/>
      <c r="WAC725" s="150"/>
      <c r="WAD725" s="150"/>
      <c r="WAE725" s="150"/>
      <c r="WAF725" s="150"/>
      <c r="WAG725" s="150"/>
      <c r="WAH725" s="150"/>
      <c r="WAI725" s="150"/>
      <c r="WAJ725" s="150"/>
      <c r="WAK725" s="150"/>
      <c r="WAL725" s="150"/>
      <c r="WAM725" s="150"/>
      <c r="WAN725" s="150"/>
      <c r="WAO725" s="150"/>
      <c r="WAP725" s="150"/>
      <c r="WAQ725" s="150"/>
      <c r="WAR725" s="150"/>
      <c r="WAS725" s="150"/>
      <c r="WAT725" s="150"/>
      <c r="WAU725" s="150"/>
      <c r="WAV725" s="150"/>
      <c r="WAW725" s="150"/>
      <c r="WAX725" s="150"/>
      <c r="WAY725" s="150"/>
      <c r="WAZ725" s="150"/>
      <c r="WBA725" s="150"/>
      <c r="WBB725" s="150"/>
      <c r="WBC725" s="150"/>
      <c r="WBD725" s="150"/>
      <c r="WBE725" s="150"/>
      <c r="WBF725" s="150"/>
      <c r="WBG725" s="150"/>
      <c r="WBH725" s="150"/>
      <c r="WBI725" s="150"/>
      <c r="WBJ725" s="150"/>
      <c r="WBK725" s="150"/>
      <c r="WBL725" s="150"/>
      <c r="WBM725" s="150"/>
      <c r="WBN725" s="150"/>
      <c r="WBO725" s="150"/>
      <c r="WBP725" s="150"/>
      <c r="WBQ725" s="150"/>
      <c r="WBR725" s="150"/>
      <c r="WBS725" s="150"/>
      <c r="WBT725" s="150"/>
      <c r="WBU725" s="150"/>
      <c r="WBV725" s="150"/>
      <c r="WBW725" s="150"/>
      <c r="WBX725" s="150"/>
      <c r="WBY725" s="150"/>
      <c r="WBZ725" s="150"/>
      <c r="WCA725" s="150"/>
      <c r="WCB725" s="150"/>
      <c r="WCC725" s="150"/>
      <c r="WCD725" s="150"/>
      <c r="WCE725" s="150"/>
      <c r="WCF725" s="150"/>
      <c r="WCG725" s="150"/>
      <c r="WCH725" s="150"/>
      <c r="WCI725" s="150"/>
      <c r="WCJ725" s="150"/>
      <c r="WCK725" s="150"/>
      <c r="WCL725" s="150"/>
      <c r="WCM725" s="150"/>
      <c r="WCN725" s="150"/>
      <c r="WCO725" s="150"/>
      <c r="WCP725" s="150"/>
      <c r="WCQ725" s="150"/>
      <c r="WCR725" s="150"/>
      <c r="WCS725" s="150"/>
      <c r="WCT725" s="150"/>
      <c r="WCU725" s="150"/>
      <c r="WCV725" s="150"/>
      <c r="WCW725" s="150"/>
      <c r="WCX725" s="150"/>
      <c r="WCY725" s="150"/>
      <c r="WCZ725" s="150"/>
      <c r="WDA725" s="150"/>
      <c r="WDB725" s="150"/>
      <c r="WDC725" s="150"/>
      <c r="WDD725" s="150"/>
      <c r="WDE725" s="150"/>
      <c r="WDF725" s="150"/>
      <c r="WDG725" s="150"/>
      <c r="WDH725" s="150"/>
      <c r="WDI725" s="150"/>
      <c r="WDJ725" s="150"/>
      <c r="WDK725" s="150"/>
      <c r="WDL725" s="150"/>
      <c r="WDM725" s="150"/>
      <c r="WDN725" s="150"/>
      <c r="WDO725" s="150"/>
      <c r="WDP725" s="150"/>
      <c r="WDQ725" s="150"/>
      <c r="WDR725" s="150"/>
      <c r="WDS725" s="150"/>
      <c r="WDT725" s="150"/>
      <c r="WDU725" s="150"/>
      <c r="WDV725" s="150"/>
      <c r="WDW725" s="150"/>
      <c r="WDX725" s="150"/>
      <c r="WDY725" s="150"/>
      <c r="WDZ725" s="150"/>
      <c r="WEA725" s="150"/>
      <c r="WEB725" s="150"/>
      <c r="WEC725" s="150"/>
      <c r="WED725" s="150"/>
      <c r="WEE725" s="150"/>
      <c r="WEF725" s="150"/>
      <c r="WEG725" s="150"/>
      <c r="WEH725" s="150"/>
      <c r="WEI725" s="150"/>
      <c r="WEJ725" s="150"/>
      <c r="WEK725" s="150"/>
      <c r="WEL725" s="150"/>
      <c r="WEM725" s="150"/>
      <c r="WEN725" s="150"/>
      <c r="WEO725" s="150"/>
      <c r="WEP725" s="150"/>
      <c r="WEQ725" s="150"/>
      <c r="WER725" s="150"/>
      <c r="WES725" s="150"/>
      <c r="WET725" s="150"/>
      <c r="WEU725" s="150"/>
      <c r="WEV725" s="150"/>
      <c r="WEW725" s="150"/>
      <c r="WEX725" s="150"/>
      <c r="WEY725" s="150"/>
      <c r="WEZ725" s="150"/>
      <c r="WFA725" s="150"/>
      <c r="WFB725" s="150"/>
      <c r="WFC725" s="150"/>
      <c r="WFD725" s="150"/>
      <c r="WFE725" s="150"/>
      <c r="WFF725" s="150"/>
      <c r="WFG725" s="150"/>
      <c r="WFH725" s="150"/>
      <c r="WFI725" s="150"/>
      <c r="WFJ725" s="150"/>
      <c r="WFK725" s="150"/>
      <c r="WFL725" s="150"/>
      <c r="WFM725" s="150"/>
      <c r="WFN725" s="150"/>
      <c r="WFO725" s="150"/>
      <c r="WFP725" s="150"/>
      <c r="WFQ725" s="150"/>
      <c r="WFR725" s="150"/>
      <c r="WFS725" s="150"/>
      <c r="WFT725" s="150"/>
      <c r="WFU725" s="150"/>
      <c r="WFV725" s="150"/>
      <c r="WFW725" s="150"/>
      <c r="WFX725" s="150"/>
      <c r="WFY725" s="150"/>
      <c r="WFZ725" s="150"/>
      <c r="WGA725" s="150"/>
      <c r="WGB725" s="150"/>
      <c r="WGC725" s="150"/>
      <c r="WGD725" s="150"/>
      <c r="WGE725" s="150"/>
      <c r="WGF725" s="150"/>
      <c r="WGG725" s="150"/>
      <c r="WGH725" s="150"/>
      <c r="WGI725" s="150"/>
      <c r="WGJ725" s="150"/>
      <c r="WGK725" s="150"/>
      <c r="WGL725" s="150"/>
      <c r="WGM725" s="150"/>
      <c r="WGN725" s="150"/>
      <c r="WGO725" s="150"/>
      <c r="WGP725" s="150"/>
      <c r="WGQ725" s="150"/>
      <c r="WGR725" s="150"/>
      <c r="WGS725" s="150"/>
      <c r="WGT725" s="150"/>
      <c r="WGU725" s="150"/>
      <c r="WGV725" s="150"/>
      <c r="WGW725" s="150"/>
      <c r="WGX725" s="150"/>
      <c r="WGY725" s="150"/>
      <c r="WGZ725" s="150"/>
      <c r="WHA725" s="150"/>
      <c r="WHB725" s="150"/>
      <c r="WHC725" s="150"/>
      <c r="WHD725" s="150"/>
      <c r="WHE725" s="150"/>
      <c r="WHF725" s="150"/>
      <c r="WHG725" s="150"/>
      <c r="WHH725" s="150"/>
      <c r="WHI725" s="150"/>
      <c r="WHJ725" s="150"/>
      <c r="WHK725" s="150"/>
      <c r="WHL725" s="150"/>
      <c r="WHM725" s="150"/>
      <c r="WHN725" s="150"/>
      <c r="WHO725" s="150"/>
      <c r="WHP725" s="150"/>
      <c r="WHQ725" s="150"/>
      <c r="WHR725" s="150"/>
      <c r="WHS725" s="150"/>
      <c r="WHT725" s="150"/>
      <c r="WHU725" s="150"/>
      <c r="WHV725" s="150"/>
      <c r="WHW725" s="150"/>
      <c r="WHX725" s="150"/>
      <c r="WHY725" s="150"/>
      <c r="WHZ725" s="150"/>
      <c r="WIA725" s="150"/>
      <c r="WIB725" s="150"/>
      <c r="WIC725" s="150"/>
      <c r="WID725" s="150"/>
      <c r="WIE725" s="150"/>
      <c r="WIF725" s="150"/>
      <c r="WIG725" s="150"/>
      <c r="WIH725" s="150"/>
      <c r="WII725" s="150"/>
      <c r="WIJ725" s="150"/>
      <c r="WIK725" s="150"/>
      <c r="WIL725" s="150"/>
      <c r="WIM725" s="150"/>
      <c r="WIN725" s="150"/>
      <c r="WIO725" s="150"/>
      <c r="WIP725" s="150"/>
      <c r="WIQ725" s="150"/>
      <c r="WIR725" s="150"/>
      <c r="WIS725" s="150"/>
      <c r="WIT725" s="150"/>
      <c r="WIU725" s="150"/>
      <c r="WIV725" s="150"/>
      <c r="WIW725" s="150"/>
      <c r="WIX725" s="150"/>
      <c r="WIY725" s="150"/>
      <c r="WIZ725" s="150"/>
      <c r="WJA725" s="150"/>
      <c r="WJB725" s="150"/>
      <c r="WJC725" s="150"/>
      <c r="WJD725" s="150"/>
      <c r="WJE725" s="150"/>
      <c r="WJF725" s="150"/>
      <c r="WJG725" s="150"/>
      <c r="WJH725" s="150"/>
      <c r="WJI725" s="150"/>
      <c r="WJJ725" s="150"/>
      <c r="WJK725" s="150"/>
      <c r="WJL725" s="150"/>
      <c r="WJM725" s="150"/>
      <c r="WJN725" s="150"/>
      <c r="WJO725" s="150"/>
      <c r="WJP725" s="150"/>
      <c r="WJQ725" s="150"/>
      <c r="WJR725" s="150"/>
      <c r="WJS725" s="150"/>
      <c r="WJT725" s="150"/>
      <c r="WJU725" s="150"/>
      <c r="WJV725" s="150"/>
      <c r="WJW725" s="150"/>
      <c r="WJX725" s="150"/>
      <c r="WJY725" s="150"/>
      <c r="WJZ725" s="150"/>
      <c r="WKA725" s="150"/>
      <c r="WKB725" s="150"/>
      <c r="WKC725" s="150"/>
      <c r="WKD725" s="150"/>
      <c r="WKE725" s="150"/>
      <c r="WKF725" s="150"/>
      <c r="WKG725" s="150"/>
      <c r="WKH725" s="150"/>
      <c r="WKI725" s="150"/>
      <c r="WKJ725" s="150"/>
      <c r="WKK725" s="150"/>
      <c r="WKL725" s="150"/>
      <c r="WKM725" s="150"/>
      <c r="WKN725" s="150"/>
      <c r="WKO725" s="150"/>
      <c r="WKP725" s="150"/>
      <c r="WKQ725" s="150"/>
      <c r="WKR725" s="150"/>
      <c r="WKS725" s="150"/>
      <c r="WKT725" s="150"/>
      <c r="WKU725" s="150"/>
      <c r="WKV725" s="150"/>
      <c r="WKW725" s="150"/>
      <c r="WKX725" s="150"/>
      <c r="WKY725" s="150"/>
      <c r="WKZ725" s="150"/>
      <c r="WLA725" s="150"/>
      <c r="WLB725" s="150"/>
      <c r="WLC725" s="150"/>
      <c r="WLD725" s="150"/>
      <c r="WLE725" s="150"/>
      <c r="WLF725" s="150"/>
      <c r="WLG725" s="150"/>
      <c r="WLH725" s="150"/>
      <c r="WLI725" s="150"/>
      <c r="WLJ725" s="150"/>
      <c r="WLK725" s="150"/>
      <c r="WLL725" s="150"/>
      <c r="WLM725" s="150"/>
      <c r="WLN725" s="150"/>
      <c r="WLO725" s="150"/>
      <c r="WLP725" s="150"/>
      <c r="WLQ725" s="150"/>
      <c r="WLR725" s="150"/>
      <c r="WLS725" s="150"/>
      <c r="WLT725" s="150"/>
      <c r="WLU725" s="150"/>
      <c r="WLV725" s="150"/>
      <c r="WLW725" s="150"/>
      <c r="WLX725" s="150"/>
      <c r="WLY725" s="150"/>
      <c r="WLZ725" s="150"/>
      <c r="WMA725" s="150"/>
      <c r="WMB725" s="150"/>
      <c r="WMC725" s="150"/>
      <c r="WMD725" s="150"/>
      <c r="WME725" s="150"/>
      <c r="WMF725" s="150"/>
      <c r="WMG725" s="150"/>
      <c r="WMH725" s="150"/>
      <c r="WMI725" s="150"/>
      <c r="WMJ725" s="150"/>
      <c r="WMK725" s="150"/>
      <c r="WML725" s="150"/>
      <c r="WMM725" s="150"/>
      <c r="WMN725" s="150"/>
      <c r="WMO725" s="150"/>
      <c r="WMP725" s="150"/>
      <c r="WMQ725" s="150"/>
      <c r="WMR725" s="150"/>
      <c r="WMS725" s="150"/>
      <c r="WMT725" s="150"/>
      <c r="WMU725" s="150"/>
      <c r="WMV725" s="150"/>
      <c r="WMW725" s="150"/>
      <c r="WMX725" s="150"/>
      <c r="WMY725" s="150"/>
      <c r="WMZ725" s="150"/>
      <c r="WNA725" s="150"/>
      <c r="WNB725" s="150"/>
      <c r="WNC725" s="150"/>
      <c r="WND725" s="150"/>
      <c r="WNE725" s="150"/>
      <c r="WNF725" s="150"/>
      <c r="WNG725" s="150"/>
      <c r="WNH725" s="150"/>
      <c r="WNI725" s="150"/>
      <c r="WNJ725" s="150"/>
      <c r="WNK725" s="150"/>
      <c r="WNL725" s="150"/>
      <c r="WNM725" s="150"/>
      <c r="WNN725" s="150"/>
      <c r="WNO725" s="150"/>
      <c r="WNP725" s="150"/>
      <c r="WNQ725" s="150"/>
      <c r="WNR725" s="150"/>
      <c r="WNS725" s="150"/>
      <c r="WNT725" s="150"/>
      <c r="WNU725" s="150"/>
      <c r="WNV725" s="150"/>
      <c r="WNW725" s="150"/>
      <c r="WNX725" s="150"/>
      <c r="WNY725" s="150"/>
      <c r="WNZ725" s="150"/>
      <c r="WOA725" s="150"/>
      <c r="WOB725" s="150"/>
      <c r="WOC725" s="150"/>
      <c r="WOD725" s="150"/>
      <c r="WOE725" s="150"/>
      <c r="WOF725" s="150"/>
      <c r="WOG725" s="150"/>
      <c r="WOH725" s="150"/>
      <c r="WOI725" s="150"/>
      <c r="WOJ725" s="150"/>
      <c r="WOK725" s="150"/>
      <c r="WOL725" s="150"/>
      <c r="WOM725" s="150"/>
      <c r="WON725" s="150"/>
      <c r="WOO725" s="150"/>
      <c r="WOP725" s="150"/>
      <c r="WOQ725" s="150"/>
      <c r="WOR725" s="150"/>
      <c r="WOS725" s="150"/>
      <c r="WOT725" s="150"/>
      <c r="WOU725" s="150"/>
      <c r="WOV725" s="150"/>
      <c r="WOW725" s="150"/>
      <c r="WOX725" s="150"/>
      <c r="WOY725" s="150"/>
      <c r="WOZ725" s="150"/>
      <c r="WPA725" s="150"/>
      <c r="WPB725" s="150"/>
      <c r="WPC725" s="150"/>
      <c r="WPD725" s="150"/>
      <c r="WPE725" s="150"/>
      <c r="WPF725" s="150"/>
      <c r="WPG725" s="150"/>
      <c r="WPH725" s="150"/>
      <c r="WPI725" s="150"/>
      <c r="WPJ725" s="150"/>
      <c r="WPK725" s="150"/>
      <c r="WPL725" s="150"/>
      <c r="WPM725" s="150"/>
      <c r="WPN725" s="150"/>
      <c r="WPO725" s="150"/>
      <c r="WPP725" s="150"/>
      <c r="WPQ725" s="150"/>
      <c r="WPR725" s="150"/>
      <c r="WPS725" s="150"/>
      <c r="WPT725" s="150"/>
      <c r="WPU725" s="150"/>
      <c r="WPV725" s="150"/>
      <c r="WPW725" s="150"/>
      <c r="WPX725" s="150"/>
      <c r="WPY725" s="150"/>
      <c r="WPZ725" s="150"/>
      <c r="WQA725" s="150"/>
      <c r="WQB725" s="150"/>
      <c r="WQC725" s="150"/>
      <c r="WQD725" s="150"/>
      <c r="WQE725" s="150"/>
      <c r="WQF725" s="150"/>
      <c r="WQG725" s="150"/>
      <c r="WQH725" s="150"/>
      <c r="WQI725" s="150"/>
      <c r="WQJ725" s="150"/>
      <c r="WQK725" s="150"/>
      <c r="WQL725" s="150"/>
      <c r="WQM725" s="150"/>
      <c r="WQN725" s="150"/>
      <c r="WQO725" s="150"/>
      <c r="WQP725" s="150"/>
      <c r="WQQ725" s="150"/>
      <c r="WQR725" s="150"/>
      <c r="WQS725" s="150"/>
      <c r="WQT725" s="150"/>
      <c r="WQU725" s="150"/>
      <c r="WQV725" s="150"/>
      <c r="WQW725" s="150"/>
      <c r="WQX725" s="150"/>
      <c r="WQY725" s="150"/>
      <c r="WQZ725" s="150"/>
      <c r="WRA725" s="150"/>
      <c r="WRB725" s="150"/>
      <c r="WRC725" s="150"/>
      <c r="WRD725" s="150"/>
      <c r="WRE725" s="150"/>
      <c r="WRF725" s="150"/>
      <c r="WRG725" s="150"/>
      <c r="WRH725" s="150"/>
      <c r="WRI725" s="150"/>
      <c r="WRJ725" s="150"/>
      <c r="WRK725" s="150"/>
      <c r="WRL725" s="150"/>
      <c r="WRM725" s="150"/>
      <c r="WRN725" s="150"/>
      <c r="WRO725" s="150"/>
      <c r="WRP725" s="150"/>
      <c r="WRQ725" s="150"/>
      <c r="WRR725" s="150"/>
      <c r="WRS725" s="150"/>
      <c r="WRT725" s="150"/>
      <c r="WRU725" s="150"/>
      <c r="WRV725" s="150"/>
      <c r="WRW725" s="150"/>
      <c r="WRX725" s="150"/>
      <c r="WRY725" s="150"/>
      <c r="WRZ725" s="150"/>
      <c r="WSA725" s="150"/>
      <c r="WSB725" s="150"/>
      <c r="WSC725" s="150"/>
      <c r="WSD725" s="150"/>
      <c r="WSE725" s="150"/>
      <c r="WSF725" s="150"/>
      <c r="WSG725" s="150"/>
      <c r="WSH725" s="150"/>
      <c r="WSI725" s="150"/>
      <c r="WSJ725" s="150"/>
      <c r="WSK725" s="150"/>
      <c r="WSL725" s="150"/>
      <c r="WSM725" s="150"/>
      <c r="WSN725" s="150"/>
      <c r="WSO725" s="150"/>
      <c r="WSP725" s="150"/>
      <c r="WSQ725" s="150"/>
      <c r="WSR725" s="150"/>
      <c r="WSS725" s="150"/>
      <c r="WST725" s="150"/>
      <c r="WSU725" s="150"/>
      <c r="WSV725" s="150"/>
      <c r="WSW725" s="150"/>
      <c r="WSX725" s="150"/>
      <c r="WSY725" s="150"/>
      <c r="WSZ725" s="150"/>
      <c r="WTA725" s="150"/>
      <c r="WTB725" s="150"/>
      <c r="WTC725" s="150"/>
      <c r="WTD725" s="150"/>
      <c r="WTE725" s="150"/>
      <c r="WTF725" s="150"/>
      <c r="WTG725" s="150"/>
      <c r="WTH725" s="150"/>
      <c r="WTI725" s="150"/>
      <c r="WTJ725" s="150"/>
      <c r="WTK725" s="150"/>
      <c r="WTL725" s="150"/>
      <c r="WTM725" s="150"/>
      <c r="WTN725" s="150"/>
      <c r="WTO725" s="150"/>
      <c r="WTP725" s="150"/>
      <c r="WTQ725" s="150"/>
      <c r="WTR725" s="150"/>
      <c r="WTS725" s="150"/>
      <c r="WTT725" s="150"/>
      <c r="WTU725" s="150"/>
      <c r="WTV725" s="150"/>
      <c r="WTW725" s="150"/>
      <c r="WTX725" s="150"/>
      <c r="WTY725" s="150"/>
      <c r="WTZ725" s="150"/>
      <c r="WUA725" s="150"/>
      <c r="WUB725" s="150"/>
      <c r="WUC725" s="150"/>
      <c r="WUD725" s="150"/>
      <c r="WUE725" s="150"/>
      <c r="WUF725" s="150"/>
      <c r="WUG725" s="150"/>
      <c r="WUH725" s="150"/>
      <c r="WUI725" s="150"/>
      <c r="WUJ725" s="150"/>
      <c r="WUK725" s="150"/>
      <c r="WUL725" s="150"/>
      <c r="WUM725" s="150"/>
      <c r="WUN725" s="150"/>
      <c r="WUO725" s="150"/>
      <c r="WUP725" s="150"/>
      <c r="WUQ725" s="150"/>
      <c r="WUR725" s="150"/>
      <c r="WUS725" s="150"/>
      <c r="WUT725" s="150"/>
      <c r="WUU725" s="150"/>
      <c r="WUV725" s="150"/>
      <c r="WUW725" s="150"/>
      <c r="WUX725" s="150"/>
      <c r="WUY725" s="150"/>
      <c r="WUZ725" s="150"/>
      <c r="WVA725" s="150"/>
      <c r="WVB725" s="150"/>
      <c r="WVC725" s="150"/>
      <c r="WVD725" s="150"/>
      <c r="WVE725" s="150"/>
      <c r="WVF725" s="150"/>
      <c r="WVG725" s="150"/>
      <c r="WVH725" s="150"/>
      <c r="WVI725" s="150"/>
      <c r="WVJ725" s="150"/>
      <c r="WVK725" s="150"/>
      <c r="WVL725" s="150"/>
      <c r="WVM725" s="150"/>
      <c r="WVN725" s="150"/>
      <c r="WVO725" s="150"/>
      <c r="WVP725" s="150"/>
      <c r="WVQ725" s="150"/>
      <c r="WVR725" s="150"/>
      <c r="WVS725" s="150"/>
      <c r="WVT725" s="150"/>
      <c r="WVU725" s="150"/>
      <c r="WVV725" s="150"/>
      <c r="WVW725" s="150"/>
      <c r="WVX725" s="150"/>
      <c r="WVY725" s="150"/>
      <c r="WVZ725" s="150"/>
      <c r="WWA725" s="150"/>
      <c r="WWB725" s="150"/>
      <c r="WWC725" s="150"/>
      <c r="WWD725" s="150"/>
      <c r="WWE725" s="150"/>
      <c r="WWF725" s="150"/>
      <c r="WWG725" s="150"/>
      <c r="WWH725" s="150"/>
      <c r="WWI725" s="150"/>
      <c r="WWJ725" s="150"/>
      <c r="WWK725" s="150"/>
      <c r="WWL725" s="150"/>
      <c r="WWM725" s="150"/>
      <c r="WWN725" s="150"/>
      <c r="WWO725" s="150"/>
      <c r="WWP725" s="150"/>
      <c r="WWQ725" s="150"/>
      <c r="WWR725" s="150"/>
      <c r="WWS725" s="150"/>
      <c r="WWT725" s="150"/>
      <c r="WWU725" s="150"/>
      <c r="WWV725" s="150"/>
      <c r="WWW725" s="150"/>
      <c r="WWX725" s="150"/>
      <c r="WWY725" s="150"/>
      <c r="WWZ725" s="150"/>
      <c r="WXA725" s="150"/>
      <c r="WXB725" s="150"/>
      <c r="WXC725" s="150"/>
      <c r="WXD725" s="150"/>
      <c r="WXE725" s="150"/>
      <c r="WXF725" s="150"/>
      <c r="WXG725" s="150"/>
      <c r="WXH725" s="150"/>
      <c r="WXI725" s="150"/>
      <c r="WXJ725" s="150"/>
      <c r="WXK725" s="150"/>
      <c r="WXL725" s="150"/>
      <c r="WXM725" s="150"/>
      <c r="WXN725" s="150"/>
      <c r="WXO725" s="150"/>
      <c r="WXP725" s="150"/>
      <c r="WXQ725" s="150"/>
      <c r="WXR725" s="150"/>
      <c r="WXS725" s="150"/>
      <c r="WXT725" s="150"/>
      <c r="WXU725" s="150"/>
      <c r="WXV725" s="150"/>
      <c r="WXW725" s="150"/>
      <c r="WXX725" s="150"/>
      <c r="WXY725" s="150"/>
      <c r="WXZ725" s="150"/>
      <c r="WYA725" s="150"/>
      <c r="WYB725" s="150"/>
      <c r="WYC725" s="150"/>
      <c r="WYD725" s="150"/>
      <c r="WYE725" s="150"/>
      <c r="WYF725" s="150"/>
      <c r="WYG725" s="150"/>
      <c r="WYH725" s="150"/>
      <c r="WYI725" s="150"/>
      <c r="WYJ725" s="150"/>
      <c r="WYK725" s="150"/>
      <c r="WYL725" s="150"/>
      <c r="WYM725" s="150"/>
      <c r="WYN725" s="150"/>
      <c r="WYO725" s="150"/>
      <c r="WYP725" s="150"/>
      <c r="WYQ725" s="150"/>
      <c r="WYR725" s="150"/>
      <c r="WYS725" s="150"/>
      <c r="WYT725" s="150"/>
      <c r="WYU725" s="150"/>
      <c r="WYV725" s="150"/>
      <c r="WYW725" s="150"/>
      <c r="WYX725" s="150"/>
      <c r="WYY725" s="150"/>
      <c r="WYZ725" s="150"/>
      <c r="WZA725" s="150"/>
      <c r="WZB725" s="150"/>
      <c r="WZC725" s="150"/>
      <c r="WZD725" s="150"/>
      <c r="WZE725" s="150"/>
      <c r="WZF725" s="150"/>
      <c r="WZG725" s="150"/>
      <c r="WZH725" s="150"/>
      <c r="WZI725" s="150"/>
      <c r="WZJ725" s="150"/>
      <c r="WZK725" s="150"/>
      <c r="WZL725" s="150"/>
      <c r="WZM725" s="150"/>
      <c r="WZN725" s="150"/>
      <c r="WZO725" s="150"/>
      <c r="WZP725" s="150"/>
      <c r="WZQ725" s="150"/>
      <c r="WZR725" s="150"/>
      <c r="WZS725" s="150"/>
      <c r="WZT725" s="150"/>
      <c r="WZU725" s="150"/>
      <c r="WZV725" s="150"/>
      <c r="WZW725" s="150"/>
      <c r="WZX725" s="150"/>
      <c r="WZY725" s="150"/>
      <c r="WZZ725" s="150"/>
      <c r="XAA725" s="150"/>
      <c r="XAB725" s="150"/>
      <c r="XAC725" s="150"/>
      <c r="XAD725" s="150"/>
      <c r="XAE725" s="150"/>
      <c r="XAF725" s="150"/>
      <c r="XAG725" s="150"/>
      <c r="XAH725" s="150"/>
      <c r="XAI725" s="150"/>
      <c r="XAJ725" s="150"/>
      <c r="XAK725" s="150"/>
      <c r="XAL725" s="150"/>
      <c r="XAM725" s="150"/>
      <c r="XAN725" s="150"/>
      <c r="XAO725" s="150"/>
      <c r="XAP725" s="150"/>
      <c r="XAQ725" s="150"/>
      <c r="XAR725" s="150"/>
      <c r="XAS725" s="150"/>
      <c r="XAT725" s="150"/>
      <c r="XAU725" s="150"/>
      <c r="XAV725" s="150"/>
      <c r="XAW725" s="150"/>
      <c r="XAX725" s="150"/>
      <c r="XAY725" s="150"/>
      <c r="XAZ725" s="150"/>
      <c r="XBA725" s="150"/>
      <c r="XBB725" s="150"/>
      <c r="XBC725" s="150"/>
      <c r="XBD725" s="150"/>
      <c r="XBE725" s="150"/>
      <c r="XBF725" s="150"/>
      <c r="XBG725" s="150"/>
      <c r="XBH725" s="150"/>
      <c r="XBI725" s="150"/>
      <c r="XBJ725" s="150"/>
      <c r="XBK725" s="150"/>
      <c r="XBL725" s="150"/>
      <c r="XBM725" s="150"/>
      <c r="XBN725" s="150"/>
      <c r="XBO725" s="150"/>
      <c r="XBP725" s="150"/>
      <c r="XBQ725" s="150"/>
      <c r="XBR725" s="150"/>
      <c r="XBS725" s="150"/>
      <c r="XBT725" s="150"/>
      <c r="XBU725" s="150"/>
      <c r="XBV725" s="150"/>
      <c r="XBW725" s="150"/>
      <c r="XBX725" s="150"/>
      <c r="XBY725" s="150"/>
      <c r="XBZ725" s="150"/>
      <c r="XCA725" s="150"/>
      <c r="XCB725" s="150"/>
      <c r="XCC725" s="150"/>
      <c r="XCD725" s="150"/>
      <c r="XCE725" s="150"/>
      <c r="XCF725" s="150"/>
      <c r="XCG725" s="150"/>
      <c r="XCH725" s="150"/>
      <c r="XCI725" s="150"/>
      <c r="XCJ725" s="150"/>
      <c r="XCK725" s="150"/>
      <c r="XCL725" s="150"/>
      <c r="XCM725" s="150"/>
      <c r="XCN725" s="150"/>
      <c r="XCO725" s="150"/>
      <c r="XCP725" s="150"/>
      <c r="XCQ725" s="150"/>
      <c r="XCR725" s="150"/>
      <c r="XCS725" s="150"/>
      <c r="XCT725" s="150"/>
      <c r="XCU725" s="150"/>
      <c r="XCV725" s="150"/>
      <c r="XCW725" s="150"/>
      <c r="XCX725" s="150"/>
      <c r="XCY725" s="150"/>
      <c r="XCZ725" s="150"/>
      <c r="XDA725" s="150"/>
      <c r="XDB725" s="150"/>
      <c r="XDC725" s="150"/>
      <c r="XDD725" s="150"/>
      <c r="XDE725" s="150"/>
      <c r="XDF725" s="150"/>
      <c r="XDG725" s="150"/>
      <c r="XDH725" s="150"/>
      <c r="XDI725" s="150"/>
      <c r="XDJ725" s="150"/>
      <c r="XDK725" s="150"/>
      <c r="XDL725" s="150"/>
      <c r="XDM725" s="150"/>
      <c r="XDN725" s="150"/>
      <c r="XDO725" s="150"/>
      <c r="XDP725" s="150"/>
      <c r="XDQ725" s="150"/>
      <c r="XDR725" s="150"/>
      <c r="XDS725" s="150"/>
      <c r="XDT725" s="150"/>
      <c r="XDU725" s="150"/>
      <c r="XDV725" s="150"/>
      <c r="XDW725" s="150"/>
      <c r="XDX725" s="150"/>
      <c r="XDY725" s="150"/>
      <c r="XDZ725" s="150"/>
      <c r="XEA725" s="150"/>
      <c r="XEB725" s="150"/>
      <c r="XEC725" s="150"/>
      <c r="XED725" s="150"/>
      <c r="XEE725" s="150"/>
      <c r="XEF725" s="150"/>
      <c r="XEG725" s="150"/>
      <c r="XEH725" s="150"/>
      <c r="XEI725" s="150"/>
      <c r="XEJ725" s="150"/>
      <c r="XEK725" s="150"/>
      <c r="XEL725" s="150"/>
      <c r="XEM725" s="150"/>
      <c r="XEN725" s="150"/>
      <c r="XEO725" s="150"/>
      <c r="XEP725" s="150"/>
      <c r="XEQ725" s="150"/>
      <c r="XER725" s="150"/>
      <c r="XES725" s="150"/>
      <c r="XET725" s="150"/>
      <c r="XEU725" s="150"/>
      <c r="XEV725" s="150"/>
    </row>
    <row r="726" spans="1:16376" x14ac:dyDescent="0.25">
      <c r="A726" s="587"/>
      <c r="B726" s="588"/>
      <c r="C726" s="588"/>
      <c r="D726" s="567"/>
      <c r="E726" s="588"/>
      <c r="F726" s="588"/>
      <c r="G726" s="588"/>
      <c r="H726" s="588"/>
      <c r="I726" s="588"/>
      <c r="J726" s="588"/>
      <c r="K726" s="567"/>
      <c r="L726" s="588"/>
      <c r="M726" s="588"/>
      <c r="N726" s="588"/>
      <c r="O726" s="588"/>
      <c r="P726" s="587"/>
      <c r="Q726" s="587"/>
      <c r="R726" s="587"/>
      <c r="S726" s="587"/>
      <c r="T726" s="566"/>
      <c r="U726" s="566"/>
      <c r="V726" s="566"/>
      <c r="W726" s="566"/>
      <c r="X726" s="576"/>
      <c r="Y726" s="566"/>
      <c r="Z726" s="567"/>
      <c r="AA726" s="567"/>
      <c r="AB726" s="567"/>
      <c r="AC726" s="567"/>
      <c r="AD726" s="150"/>
      <c r="AE726" s="286"/>
      <c r="AF726" s="150"/>
      <c r="AG726" s="150"/>
      <c r="AH726" s="150"/>
      <c r="AI726" s="150"/>
      <c r="AJ726" s="150"/>
      <c r="AK726" s="150"/>
      <c r="AL726" s="150"/>
      <c r="AM726" s="150"/>
      <c r="AN726" s="150"/>
      <c r="AO726" s="150"/>
      <c r="AP726" s="150"/>
      <c r="AQ726" s="150"/>
      <c r="AR726" s="150"/>
      <c r="AS726" s="150"/>
      <c r="AT726" s="150"/>
      <c r="AU726" s="150"/>
      <c r="AV726" s="150"/>
      <c r="AW726" s="150"/>
      <c r="AX726" s="150"/>
      <c r="AY726" s="150"/>
      <c r="AZ726" s="150"/>
      <c r="BA726" s="150"/>
      <c r="BB726" s="150"/>
      <c r="BC726" s="150"/>
      <c r="BD726" s="150"/>
      <c r="BE726" s="150"/>
      <c r="BF726" s="150"/>
      <c r="BG726" s="150"/>
      <c r="BH726" s="150"/>
      <c r="BI726" s="150"/>
      <c r="BJ726" s="150"/>
      <c r="BK726" s="150"/>
      <c r="BL726" s="150"/>
      <c r="BM726" s="150"/>
      <c r="BN726" s="150"/>
      <c r="BO726" s="150"/>
      <c r="BP726" s="150"/>
      <c r="BQ726" s="150"/>
      <c r="BR726" s="150"/>
      <c r="BS726" s="150"/>
      <c r="BT726" s="150"/>
      <c r="BU726" s="150"/>
      <c r="BV726" s="150"/>
      <c r="BW726" s="150"/>
      <c r="BX726" s="150"/>
      <c r="BY726" s="150"/>
      <c r="BZ726" s="150"/>
      <c r="CA726" s="150"/>
      <c r="CB726" s="150"/>
      <c r="CC726" s="150"/>
      <c r="CD726" s="150"/>
      <c r="CE726" s="150"/>
      <c r="CF726" s="150"/>
      <c r="CG726" s="150"/>
      <c r="CH726" s="150"/>
      <c r="CI726" s="150"/>
      <c r="CJ726" s="150"/>
      <c r="CK726" s="150"/>
      <c r="CL726" s="150"/>
      <c r="CM726" s="150"/>
      <c r="CN726" s="150"/>
      <c r="CO726" s="150"/>
      <c r="CP726" s="150"/>
      <c r="CQ726" s="150"/>
      <c r="CR726" s="150"/>
      <c r="CS726" s="150"/>
      <c r="CT726" s="150"/>
      <c r="CU726" s="150"/>
      <c r="CV726" s="150"/>
      <c r="CW726" s="150"/>
      <c r="CX726" s="150"/>
      <c r="CY726" s="150"/>
      <c r="CZ726" s="150"/>
      <c r="DA726" s="150"/>
      <c r="DB726" s="150"/>
      <c r="DC726" s="150"/>
      <c r="DD726" s="150"/>
      <c r="DE726" s="150"/>
      <c r="DF726" s="150"/>
      <c r="DG726" s="150"/>
      <c r="DH726" s="150"/>
      <c r="DI726" s="150"/>
      <c r="DJ726" s="150"/>
      <c r="DK726" s="150"/>
      <c r="DL726" s="150"/>
      <c r="DM726" s="150"/>
      <c r="DN726" s="150"/>
      <c r="DO726" s="150"/>
      <c r="DP726" s="150"/>
      <c r="DQ726" s="150"/>
      <c r="DR726" s="150"/>
      <c r="DS726" s="150"/>
      <c r="DT726" s="150"/>
      <c r="DU726" s="150"/>
      <c r="DV726" s="150"/>
      <c r="DW726" s="150"/>
      <c r="DX726" s="150"/>
      <c r="DY726" s="150"/>
      <c r="DZ726" s="150"/>
      <c r="EA726" s="150"/>
      <c r="EB726" s="150"/>
      <c r="EC726" s="150"/>
      <c r="ED726" s="150"/>
      <c r="EE726" s="150"/>
      <c r="EF726" s="150"/>
      <c r="EG726" s="150"/>
      <c r="EH726" s="150"/>
      <c r="EI726" s="150"/>
      <c r="EJ726" s="150"/>
      <c r="EK726" s="150"/>
      <c r="EL726" s="150"/>
      <c r="EM726" s="150"/>
      <c r="EN726" s="150"/>
      <c r="EO726" s="150"/>
      <c r="EP726" s="150"/>
      <c r="EQ726" s="150"/>
      <c r="ER726" s="150"/>
      <c r="ES726" s="150"/>
      <c r="ET726" s="150"/>
      <c r="EU726" s="150"/>
      <c r="EV726" s="150"/>
      <c r="EW726" s="150"/>
      <c r="EX726" s="150"/>
      <c r="EY726" s="150"/>
      <c r="EZ726" s="150"/>
      <c r="FA726" s="150"/>
      <c r="FB726" s="150"/>
      <c r="FC726" s="150"/>
      <c r="FD726" s="150"/>
      <c r="FE726" s="150"/>
      <c r="FF726" s="150"/>
      <c r="FG726" s="150"/>
      <c r="FH726" s="150"/>
      <c r="FI726" s="150"/>
      <c r="FJ726" s="150"/>
      <c r="FK726" s="150"/>
      <c r="FL726" s="150"/>
      <c r="FM726" s="150"/>
      <c r="FN726" s="150"/>
      <c r="FO726" s="150"/>
      <c r="FP726" s="150"/>
      <c r="FQ726" s="150"/>
      <c r="FR726" s="150"/>
      <c r="FS726" s="150"/>
      <c r="FT726" s="150"/>
      <c r="FU726" s="150"/>
      <c r="FV726" s="150"/>
      <c r="FW726" s="150"/>
      <c r="FX726" s="150"/>
      <c r="FY726" s="150"/>
      <c r="FZ726" s="150"/>
      <c r="GA726" s="150"/>
      <c r="GB726" s="150"/>
      <c r="GC726" s="150"/>
      <c r="GD726" s="150"/>
      <c r="GE726" s="150"/>
      <c r="GF726" s="150"/>
      <c r="GG726" s="150"/>
      <c r="GH726" s="150"/>
      <c r="GI726" s="150"/>
      <c r="GJ726" s="150"/>
      <c r="GK726" s="150"/>
      <c r="GL726" s="150"/>
      <c r="GM726" s="150"/>
      <c r="GN726" s="150"/>
      <c r="GO726" s="150"/>
      <c r="GP726" s="150"/>
      <c r="GQ726" s="150"/>
      <c r="GR726" s="150"/>
      <c r="GS726" s="150"/>
      <c r="GT726" s="150"/>
      <c r="GU726" s="150"/>
      <c r="GV726" s="150"/>
      <c r="GW726" s="150"/>
      <c r="GX726" s="150"/>
      <c r="GY726" s="150"/>
      <c r="GZ726" s="150"/>
      <c r="HA726" s="150"/>
      <c r="HB726" s="150"/>
      <c r="HC726" s="150"/>
      <c r="HD726" s="150"/>
      <c r="HE726" s="150"/>
      <c r="HF726" s="150"/>
      <c r="HG726" s="150"/>
      <c r="HH726" s="150"/>
      <c r="HI726" s="150"/>
      <c r="HJ726" s="150"/>
      <c r="HK726" s="150"/>
      <c r="HL726" s="150"/>
      <c r="HM726" s="150"/>
      <c r="HN726" s="150"/>
      <c r="HO726" s="150"/>
      <c r="HP726" s="150"/>
      <c r="HQ726" s="150"/>
      <c r="HR726" s="150"/>
      <c r="HS726" s="150"/>
      <c r="HT726" s="150"/>
      <c r="HU726" s="150"/>
      <c r="HV726" s="150"/>
      <c r="HW726" s="150"/>
      <c r="HX726" s="150"/>
      <c r="HY726" s="150"/>
      <c r="HZ726" s="150"/>
      <c r="IA726" s="150"/>
      <c r="IB726" s="150"/>
      <c r="IC726" s="150"/>
      <c r="ID726" s="150"/>
      <c r="IE726" s="150"/>
      <c r="IF726" s="150"/>
      <c r="IG726" s="150"/>
      <c r="IH726" s="150"/>
      <c r="II726" s="150"/>
      <c r="IJ726" s="150"/>
      <c r="IK726" s="150"/>
      <c r="IL726" s="150"/>
      <c r="IM726" s="150"/>
      <c r="IN726" s="150"/>
      <c r="IO726" s="150"/>
      <c r="IP726" s="150"/>
      <c r="IQ726" s="150"/>
      <c r="IR726" s="150"/>
      <c r="IS726" s="150"/>
      <c r="IT726" s="150"/>
      <c r="IU726" s="150"/>
      <c r="IV726" s="150"/>
      <c r="IW726" s="150"/>
      <c r="IX726" s="150"/>
      <c r="IY726" s="150"/>
      <c r="IZ726" s="150"/>
      <c r="JA726" s="150"/>
      <c r="JB726" s="150"/>
      <c r="JC726" s="150"/>
      <c r="JD726" s="150"/>
      <c r="JE726" s="150"/>
      <c r="JF726" s="150"/>
      <c r="JG726" s="150"/>
      <c r="JH726" s="150"/>
      <c r="JI726" s="150"/>
      <c r="JJ726" s="150"/>
      <c r="JK726" s="150"/>
      <c r="JL726" s="150"/>
      <c r="JM726" s="150"/>
      <c r="JN726" s="150"/>
      <c r="JO726" s="150"/>
      <c r="JP726" s="150"/>
      <c r="JQ726" s="150"/>
      <c r="JR726" s="150"/>
      <c r="JS726" s="150"/>
      <c r="JT726" s="150"/>
      <c r="JU726" s="150"/>
      <c r="JV726" s="150"/>
      <c r="JW726" s="150"/>
      <c r="JX726" s="150"/>
      <c r="JY726" s="150"/>
      <c r="JZ726" s="150"/>
      <c r="KA726" s="150"/>
      <c r="KB726" s="150"/>
      <c r="KC726" s="150"/>
      <c r="KD726" s="150"/>
      <c r="KE726" s="150"/>
      <c r="KF726" s="150"/>
      <c r="KG726" s="150"/>
      <c r="KH726" s="150"/>
      <c r="KI726" s="150"/>
      <c r="KJ726" s="150"/>
      <c r="KK726" s="150"/>
      <c r="KL726" s="150"/>
      <c r="KM726" s="150"/>
      <c r="KN726" s="150"/>
      <c r="KO726" s="150"/>
      <c r="KP726" s="150"/>
      <c r="KQ726" s="150"/>
      <c r="KR726" s="150"/>
      <c r="KS726" s="150"/>
      <c r="KT726" s="150"/>
      <c r="KU726" s="150"/>
      <c r="KV726" s="150"/>
      <c r="KW726" s="150"/>
      <c r="KX726" s="150"/>
      <c r="KY726" s="150"/>
      <c r="KZ726" s="150"/>
      <c r="LA726" s="150"/>
      <c r="LB726" s="150"/>
      <c r="LC726" s="150"/>
      <c r="LD726" s="150"/>
      <c r="LE726" s="150"/>
      <c r="LF726" s="150"/>
      <c r="LG726" s="150"/>
      <c r="LH726" s="150"/>
      <c r="LI726" s="150"/>
      <c r="LJ726" s="150"/>
      <c r="LK726" s="150"/>
      <c r="LL726" s="150"/>
      <c r="LM726" s="150"/>
      <c r="LN726" s="150"/>
      <c r="LO726" s="150"/>
      <c r="LP726" s="150"/>
      <c r="LQ726" s="150"/>
      <c r="LR726" s="150"/>
      <c r="LS726" s="150"/>
      <c r="LT726" s="150"/>
      <c r="LU726" s="150"/>
      <c r="LV726" s="150"/>
      <c r="LW726" s="150"/>
      <c r="LX726" s="150"/>
      <c r="LY726" s="150"/>
      <c r="LZ726" s="150"/>
      <c r="MA726" s="150"/>
      <c r="MB726" s="150"/>
      <c r="MC726" s="150"/>
      <c r="MD726" s="150"/>
      <c r="ME726" s="150"/>
      <c r="MF726" s="150"/>
      <c r="MG726" s="150"/>
      <c r="MH726" s="150"/>
      <c r="MI726" s="150"/>
      <c r="MJ726" s="150"/>
      <c r="MK726" s="150"/>
      <c r="ML726" s="150"/>
      <c r="MM726" s="150"/>
      <c r="MN726" s="150"/>
      <c r="MO726" s="150"/>
      <c r="MP726" s="150"/>
      <c r="MQ726" s="150"/>
      <c r="MR726" s="150"/>
      <c r="MS726" s="150"/>
      <c r="MT726" s="150"/>
      <c r="MU726" s="150"/>
      <c r="MV726" s="150"/>
      <c r="MW726" s="150"/>
      <c r="MX726" s="150"/>
      <c r="MY726" s="150"/>
      <c r="MZ726" s="150"/>
      <c r="NA726" s="150"/>
      <c r="NB726" s="150"/>
      <c r="NC726" s="150"/>
      <c r="ND726" s="150"/>
      <c r="NE726" s="150"/>
      <c r="NF726" s="150"/>
      <c r="NG726" s="150"/>
      <c r="NH726" s="150"/>
      <c r="NI726" s="150"/>
      <c r="NJ726" s="150"/>
      <c r="NK726" s="150"/>
      <c r="NL726" s="150"/>
      <c r="NM726" s="150"/>
      <c r="NN726" s="150"/>
      <c r="NO726" s="150"/>
      <c r="NP726" s="150"/>
      <c r="NQ726" s="150"/>
      <c r="NR726" s="150"/>
      <c r="NS726" s="150"/>
      <c r="NT726" s="150"/>
      <c r="NU726" s="150"/>
      <c r="NV726" s="150"/>
      <c r="NW726" s="150"/>
      <c r="NX726" s="150"/>
      <c r="NY726" s="150"/>
      <c r="NZ726" s="150"/>
      <c r="OA726" s="150"/>
      <c r="OB726" s="150"/>
      <c r="OC726" s="150"/>
      <c r="OD726" s="150"/>
      <c r="OE726" s="150"/>
      <c r="OF726" s="150"/>
      <c r="OG726" s="150"/>
      <c r="OH726" s="150"/>
      <c r="OI726" s="150"/>
      <c r="OJ726" s="150"/>
      <c r="OK726" s="150"/>
      <c r="OL726" s="150"/>
      <c r="OM726" s="150"/>
      <c r="ON726" s="150"/>
      <c r="OO726" s="150"/>
      <c r="OP726" s="150"/>
      <c r="OQ726" s="150"/>
      <c r="OR726" s="150"/>
      <c r="OS726" s="150"/>
      <c r="OT726" s="150"/>
      <c r="OU726" s="150"/>
      <c r="OV726" s="150"/>
      <c r="OW726" s="150"/>
      <c r="OX726" s="150"/>
      <c r="OY726" s="150"/>
      <c r="OZ726" s="150"/>
      <c r="PA726" s="150"/>
      <c r="PB726" s="150"/>
      <c r="PC726" s="150"/>
      <c r="PD726" s="150"/>
      <c r="PE726" s="150"/>
      <c r="PF726" s="150"/>
      <c r="PG726" s="150"/>
      <c r="PH726" s="150"/>
      <c r="PI726" s="150"/>
      <c r="PJ726" s="150"/>
      <c r="PK726" s="150"/>
      <c r="PL726" s="150"/>
      <c r="PM726" s="150"/>
      <c r="PN726" s="150"/>
      <c r="PO726" s="150"/>
      <c r="PP726" s="150"/>
      <c r="PQ726" s="150"/>
      <c r="PR726" s="150"/>
      <c r="PS726" s="150"/>
      <c r="PT726" s="150"/>
      <c r="PU726" s="150"/>
      <c r="PV726" s="150"/>
      <c r="PW726" s="150"/>
      <c r="PX726" s="150"/>
      <c r="PY726" s="150"/>
      <c r="PZ726" s="150"/>
      <c r="QA726" s="150"/>
      <c r="QB726" s="150"/>
      <c r="QC726" s="150"/>
      <c r="QD726" s="150"/>
      <c r="QE726" s="150"/>
      <c r="QF726" s="150"/>
      <c r="QG726" s="150"/>
      <c r="QH726" s="150"/>
      <c r="QI726" s="150"/>
      <c r="QJ726" s="150"/>
      <c r="QK726" s="150"/>
      <c r="QL726" s="150"/>
      <c r="QM726" s="150"/>
      <c r="QN726" s="150"/>
      <c r="QO726" s="150"/>
      <c r="QP726" s="150"/>
      <c r="QQ726" s="150"/>
      <c r="QR726" s="150"/>
      <c r="QS726" s="150"/>
      <c r="QT726" s="150"/>
      <c r="QU726" s="150"/>
      <c r="QV726" s="150"/>
      <c r="QW726" s="150"/>
      <c r="QX726" s="150"/>
      <c r="QY726" s="150"/>
      <c r="QZ726" s="150"/>
      <c r="RA726" s="150"/>
      <c r="RB726" s="150"/>
      <c r="RC726" s="150"/>
      <c r="RD726" s="150"/>
      <c r="RE726" s="150"/>
      <c r="RF726" s="150"/>
      <c r="RG726" s="150"/>
      <c r="RH726" s="150"/>
      <c r="RI726" s="150"/>
      <c r="RJ726" s="150"/>
      <c r="RK726" s="150"/>
      <c r="RL726" s="150"/>
      <c r="RM726" s="150"/>
      <c r="RN726" s="150"/>
      <c r="RO726" s="150"/>
      <c r="RP726" s="150"/>
      <c r="RQ726" s="150"/>
      <c r="RR726" s="150"/>
      <c r="RS726" s="150"/>
      <c r="RT726" s="150"/>
      <c r="RU726" s="150"/>
      <c r="RV726" s="150"/>
      <c r="RW726" s="150"/>
      <c r="RX726" s="150"/>
      <c r="RY726" s="150"/>
      <c r="RZ726" s="150"/>
      <c r="SA726" s="150"/>
      <c r="SB726" s="150"/>
      <c r="SC726" s="150"/>
      <c r="SD726" s="150"/>
      <c r="SE726" s="150"/>
      <c r="SF726" s="150"/>
      <c r="SG726" s="150"/>
      <c r="SH726" s="150"/>
      <c r="SI726" s="150"/>
      <c r="SJ726" s="150"/>
      <c r="SK726" s="150"/>
      <c r="SL726" s="150"/>
      <c r="SM726" s="150"/>
      <c r="SN726" s="150"/>
      <c r="SO726" s="150"/>
      <c r="SP726" s="150"/>
      <c r="SQ726" s="150"/>
      <c r="SR726" s="150"/>
      <c r="SS726" s="150"/>
      <c r="ST726" s="150"/>
      <c r="SU726" s="150"/>
      <c r="SV726" s="150"/>
      <c r="SW726" s="150"/>
      <c r="SX726" s="150"/>
      <c r="SY726" s="150"/>
      <c r="SZ726" s="150"/>
      <c r="TA726" s="150"/>
      <c r="TB726" s="150"/>
      <c r="TC726" s="150"/>
      <c r="TD726" s="150"/>
      <c r="TE726" s="150"/>
      <c r="TF726" s="150"/>
      <c r="TG726" s="150"/>
      <c r="TH726" s="150"/>
      <c r="TI726" s="150"/>
      <c r="TJ726" s="150"/>
      <c r="TK726" s="150"/>
      <c r="TL726" s="150"/>
      <c r="TM726" s="150"/>
      <c r="TN726" s="150"/>
      <c r="TO726" s="150"/>
      <c r="TP726" s="150"/>
      <c r="TQ726" s="150"/>
      <c r="TR726" s="150"/>
      <c r="TS726" s="150"/>
      <c r="TT726" s="150"/>
      <c r="TU726" s="150"/>
      <c r="TV726" s="150"/>
      <c r="TW726" s="150"/>
      <c r="TX726" s="150"/>
      <c r="TY726" s="150"/>
      <c r="TZ726" s="150"/>
      <c r="UA726" s="150"/>
      <c r="UB726" s="150"/>
      <c r="UC726" s="150"/>
      <c r="UD726" s="150"/>
      <c r="UE726" s="150"/>
      <c r="UF726" s="150"/>
      <c r="UG726" s="150"/>
      <c r="UH726" s="150"/>
      <c r="UI726" s="150"/>
      <c r="UJ726" s="150"/>
      <c r="UK726" s="150"/>
      <c r="UL726" s="150"/>
      <c r="UM726" s="150"/>
      <c r="UN726" s="150"/>
      <c r="UO726" s="150"/>
      <c r="UP726" s="150"/>
      <c r="UQ726" s="150"/>
      <c r="UR726" s="150"/>
      <c r="US726" s="150"/>
      <c r="UT726" s="150"/>
      <c r="UU726" s="150"/>
      <c r="UV726" s="150"/>
      <c r="UW726" s="150"/>
      <c r="UX726" s="150"/>
      <c r="UY726" s="150"/>
      <c r="UZ726" s="150"/>
      <c r="VA726" s="150"/>
      <c r="VB726" s="150"/>
      <c r="VC726" s="150"/>
      <c r="VD726" s="150"/>
      <c r="VE726" s="150"/>
      <c r="VF726" s="150"/>
      <c r="VG726" s="150"/>
      <c r="VH726" s="150"/>
      <c r="VI726" s="150"/>
      <c r="VJ726" s="150"/>
      <c r="VK726" s="150"/>
      <c r="VL726" s="150"/>
      <c r="VM726" s="150"/>
      <c r="VN726" s="150"/>
      <c r="VO726" s="150"/>
      <c r="VP726" s="150"/>
      <c r="VQ726" s="150"/>
      <c r="VR726" s="150"/>
      <c r="VS726" s="150"/>
      <c r="VT726" s="150"/>
      <c r="VU726" s="150"/>
      <c r="VV726" s="150"/>
      <c r="VW726" s="150"/>
      <c r="VX726" s="150"/>
      <c r="VY726" s="150"/>
      <c r="VZ726" s="150"/>
      <c r="WA726" s="150"/>
      <c r="WB726" s="150"/>
      <c r="WC726" s="150"/>
      <c r="WD726" s="150"/>
      <c r="WE726" s="150"/>
      <c r="WF726" s="150"/>
      <c r="WG726" s="150"/>
      <c r="WH726" s="150"/>
      <c r="WI726" s="150"/>
      <c r="WJ726" s="150"/>
      <c r="WK726" s="150"/>
      <c r="WL726" s="150"/>
      <c r="WM726" s="150"/>
      <c r="WN726" s="150"/>
      <c r="WO726" s="150"/>
      <c r="WP726" s="150"/>
      <c r="WQ726" s="150"/>
      <c r="WR726" s="150"/>
      <c r="WS726" s="150"/>
      <c r="WT726" s="150"/>
      <c r="WU726" s="150"/>
      <c r="WV726" s="150"/>
      <c r="WW726" s="150"/>
      <c r="WX726" s="150"/>
      <c r="WY726" s="150"/>
      <c r="WZ726" s="150"/>
      <c r="XA726" s="150"/>
      <c r="XB726" s="150"/>
      <c r="XC726" s="150"/>
      <c r="XD726" s="150"/>
      <c r="XE726" s="150"/>
      <c r="XF726" s="150"/>
      <c r="XG726" s="150"/>
      <c r="XH726" s="150"/>
      <c r="XI726" s="150"/>
      <c r="XJ726" s="150"/>
      <c r="XK726" s="150"/>
      <c r="XL726" s="150"/>
      <c r="XM726" s="150"/>
      <c r="XN726" s="150"/>
      <c r="XO726" s="150"/>
      <c r="XP726" s="150"/>
      <c r="XQ726" s="150"/>
      <c r="XR726" s="150"/>
      <c r="XS726" s="150"/>
      <c r="XT726" s="150"/>
      <c r="XU726" s="150"/>
      <c r="XV726" s="150"/>
      <c r="XW726" s="150"/>
      <c r="XX726" s="150"/>
      <c r="XY726" s="150"/>
      <c r="XZ726" s="150"/>
      <c r="YA726" s="150"/>
      <c r="YB726" s="150"/>
      <c r="YC726" s="150"/>
      <c r="YD726" s="150"/>
      <c r="YE726" s="150"/>
      <c r="YF726" s="150"/>
      <c r="YG726" s="150"/>
      <c r="YH726" s="150"/>
      <c r="YI726" s="150"/>
      <c r="YJ726" s="150"/>
      <c r="YK726" s="150"/>
      <c r="YL726" s="150"/>
      <c r="YM726" s="150"/>
      <c r="YN726" s="150"/>
      <c r="YO726" s="150"/>
      <c r="YP726" s="150"/>
      <c r="YQ726" s="150"/>
      <c r="YR726" s="150"/>
      <c r="YS726" s="150"/>
      <c r="YT726" s="150"/>
      <c r="YU726" s="150"/>
      <c r="YV726" s="150"/>
      <c r="YW726" s="150"/>
      <c r="YX726" s="150"/>
      <c r="YY726" s="150"/>
      <c r="YZ726" s="150"/>
      <c r="ZA726" s="150"/>
      <c r="ZB726" s="150"/>
      <c r="ZC726" s="150"/>
      <c r="ZD726" s="150"/>
      <c r="ZE726" s="150"/>
      <c r="ZF726" s="150"/>
      <c r="ZG726" s="150"/>
      <c r="ZH726" s="150"/>
      <c r="ZI726" s="150"/>
      <c r="ZJ726" s="150"/>
      <c r="ZK726" s="150"/>
      <c r="ZL726" s="150"/>
      <c r="ZM726" s="150"/>
      <c r="ZN726" s="150"/>
      <c r="ZO726" s="150"/>
      <c r="ZP726" s="150"/>
      <c r="ZQ726" s="150"/>
      <c r="ZR726" s="150"/>
      <c r="ZS726" s="150"/>
      <c r="ZT726" s="150"/>
      <c r="ZU726" s="150"/>
      <c r="ZV726" s="150"/>
      <c r="ZW726" s="150"/>
      <c r="ZX726" s="150"/>
      <c r="ZY726" s="150"/>
      <c r="ZZ726" s="150"/>
      <c r="AAA726" s="150"/>
      <c r="AAB726" s="150"/>
      <c r="AAC726" s="150"/>
      <c r="AAD726" s="150"/>
      <c r="AAE726" s="150"/>
      <c r="AAF726" s="150"/>
      <c r="AAG726" s="150"/>
      <c r="AAH726" s="150"/>
      <c r="AAI726" s="150"/>
      <c r="AAJ726" s="150"/>
      <c r="AAK726" s="150"/>
      <c r="AAL726" s="150"/>
      <c r="AAM726" s="150"/>
      <c r="AAN726" s="150"/>
      <c r="AAO726" s="150"/>
      <c r="AAP726" s="150"/>
      <c r="AAQ726" s="150"/>
      <c r="AAR726" s="150"/>
      <c r="AAS726" s="150"/>
      <c r="AAT726" s="150"/>
      <c r="AAU726" s="150"/>
      <c r="AAV726" s="150"/>
      <c r="AAW726" s="150"/>
      <c r="AAX726" s="150"/>
      <c r="AAY726" s="150"/>
      <c r="AAZ726" s="150"/>
      <c r="ABA726" s="150"/>
      <c r="ABB726" s="150"/>
      <c r="ABC726" s="150"/>
      <c r="ABD726" s="150"/>
      <c r="ABE726" s="150"/>
      <c r="ABF726" s="150"/>
      <c r="ABG726" s="150"/>
      <c r="ABH726" s="150"/>
      <c r="ABI726" s="150"/>
      <c r="ABJ726" s="150"/>
      <c r="ABK726" s="150"/>
      <c r="ABL726" s="150"/>
      <c r="ABM726" s="150"/>
      <c r="ABN726" s="150"/>
      <c r="ABO726" s="150"/>
      <c r="ABP726" s="150"/>
      <c r="ABQ726" s="150"/>
      <c r="ABR726" s="150"/>
      <c r="ABS726" s="150"/>
      <c r="ABT726" s="150"/>
      <c r="ABU726" s="150"/>
      <c r="ABV726" s="150"/>
      <c r="ABW726" s="150"/>
      <c r="ABX726" s="150"/>
      <c r="ABY726" s="150"/>
      <c r="ABZ726" s="150"/>
      <c r="ACA726" s="150"/>
      <c r="ACB726" s="150"/>
      <c r="ACC726" s="150"/>
      <c r="ACD726" s="150"/>
      <c r="ACE726" s="150"/>
      <c r="ACF726" s="150"/>
      <c r="ACG726" s="150"/>
      <c r="ACH726" s="150"/>
      <c r="ACI726" s="150"/>
      <c r="ACJ726" s="150"/>
      <c r="ACK726" s="150"/>
      <c r="ACL726" s="150"/>
      <c r="ACM726" s="150"/>
      <c r="ACN726" s="150"/>
      <c r="ACO726" s="150"/>
      <c r="ACP726" s="150"/>
      <c r="ACQ726" s="150"/>
      <c r="ACR726" s="150"/>
      <c r="ACS726" s="150"/>
      <c r="ACT726" s="150"/>
      <c r="ACU726" s="150"/>
      <c r="ACV726" s="150"/>
      <c r="ACW726" s="150"/>
      <c r="ACX726" s="150"/>
      <c r="ACY726" s="150"/>
      <c r="ACZ726" s="150"/>
      <c r="ADA726" s="150"/>
      <c r="ADB726" s="150"/>
      <c r="ADC726" s="150"/>
      <c r="ADD726" s="150"/>
      <c r="ADE726" s="150"/>
      <c r="ADF726" s="150"/>
      <c r="ADG726" s="150"/>
      <c r="ADH726" s="150"/>
      <c r="ADI726" s="150"/>
      <c r="ADJ726" s="150"/>
      <c r="ADK726" s="150"/>
      <c r="ADL726" s="150"/>
      <c r="ADM726" s="150"/>
      <c r="ADN726" s="150"/>
      <c r="ADO726" s="150"/>
      <c r="ADP726" s="150"/>
      <c r="ADQ726" s="150"/>
      <c r="ADR726" s="150"/>
      <c r="ADS726" s="150"/>
      <c r="ADT726" s="150"/>
      <c r="ADU726" s="150"/>
      <c r="ADV726" s="150"/>
      <c r="ADW726" s="150"/>
      <c r="ADX726" s="150"/>
      <c r="ADY726" s="150"/>
      <c r="ADZ726" s="150"/>
      <c r="AEA726" s="150"/>
      <c r="AEB726" s="150"/>
      <c r="AEC726" s="150"/>
      <c r="AED726" s="150"/>
      <c r="AEE726" s="150"/>
      <c r="AEF726" s="150"/>
      <c r="AEG726" s="150"/>
      <c r="AEH726" s="150"/>
      <c r="AEI726" s="150"/>
      <c r="AEJ726" s="150"/>
      <c r="AEK726" s="150"/>
      <c r="AEL726" s="150"/>
      <c r="AEM726" s="150"/>
      <c r="AEN726" s="150"/>
      <c r="AEO726" s="150"/>
      <c r="AEP726" s="150"/>
      <c r="AEQ726" s="150"/>
      <c r="AER726" s="150"/>
      <c r="AES726" s="150"/>
      <c r="AET726" s="150"/>
      <c r="AEU726" s="150"/>
      <c r="AEV726" s="150"/>
      <c r="AEW726" s="150"/>
      <c r="AEX726" s="150"/>
      <c r="AEY726" s="150"/>
      <c r="AEZ726" s="150"/>
      <c r="AFA726" s="150"/>
      <c r="AFB726" s="150"/>
      <c r="AFC726" s="150"/>
      <c r="AFD726" s="150"/>
      <c r="AFE726" s="150"/>
      <c r="AFF726" s="150"/>
      <c r="AFG726" s="150"/>
      <c r="AFH726" s="150"/>
      <c r="AFI726" s="150"/>
      <c r="AFJ726" s="150"/>
      <c r="AFK726" s="150"/>
      <c r="AFL726" s="150"/>
      <c r="AFM726" s="150"/>
      <c r="AFN726" s="150"/>
      <c r="AFO726" s="150"/>
      <c r="AFP726" s="150"/>
      <c r="AFQ726" s="150"/>
      <c r="AFR726" s="150"/>
      <c r="AFS726" s="150"/>
      <c r="AFT726" s="150"/>
      <c r="AFU726" s="150"/>
      <c r="AFV726" s="150"/>
      <c r="AFW726" s="150"/>
      <c r="AFX726" s="150"/>
      <c r="AFY726" s="150"/>
      <c r="AFZ726" s="150"/>
      <c r="AGA726" s="150"/>
      <c r="AGB726" s="150"/>
      <c r="AGC726" s="150"/>
      <c r="AGD726" s="150"/>
      <c r="AGE726" s="150"/>
      <c r="AGF726" s="150"/>
      <c r="AGG726" s="150"/>
      <c r="AGH726" s="150"/>
      <c r="AGI726" s="150"/>
      <c r="AGJ726" s="150"/>
      <c r="AGK726" s="150"/>
      <c r="AGL726" s="150"/>
      <c r="AGM726" s="150"/>
      <c r="AGN726" s="150"/>
      <c r="AGO726" s="150"/>
      <c r="AGP726" s="150"/>
      <c r="AGQ726" s="150"/>
      <c r="AGR726" s="150"/>
      <c r="AGS726" s="150"/>
      <c r="AGT726" s="150"/>
      <c r="AGU726" s="150"/>
      <c r="AGV726" s="150"/>
      <c r="AGW726" s="150"/>
      <c r="AGX726" s="150"/>
      <c r="AGY726" s="150"/>
      <c r="AGZ726" s="150"/>
      <c r="AHA726" s="150"/>
      <c r="AHB726" s="150"/>
      <c r="AHC726" s="150"/>
      <c r="AHD726" s="150"/>
      <c r="AHE726" s="150"/>
      <c r="AHF726" s="150"/>
      <c r="AHG726" s="150"/>
      <c r="AHH726" s="150"/>
      <c r="AHI726" s="150"/>
      <c r="AHJ726" s="150"/>
      <c r="AHK726" s="150"/>
      <c r="AHL726" s="150"/>
      <c r="AHM726" s="150"/>
      <c r="AHN726" s="150"/>
      <c r="AHO726" s="150"/>
      <c r="AHP726" s="150"/>
      <c r="AHQ726" s="150"/>
      <c r="AHR726" s="150"/>
      <c r="AHS726" s="150"/>
      <c r="AHT726" s="150"/>
      <c r="AHU726" s="150"/>
      <c r="AHV726" s="150"/>
      <c r="AHW726" s="150"/>
      <c r="AHX726" s="150"/>
      <c r="AHY726" s="150"/>
      <c r="AHZ726" s="150"/>
      <c r="AIA726" s="150"/>
      <c r="AIB726" s="150"/>
      <c r="AIC726" s="150"/>
      <c r="AID726" s="150"/>
      <c r="AIE726" s="150"/>
      <c r="AIF726" s="150"/>
      <c r="AIG726" s="150"/>
      <c r="AIH726" s="150"/>
      <c r="AII726" s="150"/>
      <c r="AIJ726" s="150"/>
      <c r="AIK726" s="150"/>
      <c r="AIL726" s="150"/>
      <c r="AIM726" s="150"/>
      <c r="AIN726" s="150"/>
      <c r="AIO726" s="150"/>
      <c r="AIP726" s="150"/>
      <c r="AIQ726" s="150"/>
      <c r="AIR726" s="150"/>
      <c r="AIS726" s="150"/>
      <c r="AIT726" s="150"/>
      <c r="AIU726" s="150"/>
      <c r="AIV726" s="150"/>
      <c r="AIW726" s="150"/>
      <c r="AIX726" s="150"/>
      <c r="AIY726" s="150"/>
      <c r="AIZ726" s="150"/>
      <c r="AJA726" s="150"/>
      <c r="AJB726" s="150"/>
      <c r="AJC726" s="150"/>
      <c r="AJD726" s="150"/>
      <c r="AJE726" s="150"/>
      <c r="AJF726" s="150"/>
      <c r="AJG726" s="150"/>
      <c r="AJH726" s="150"/>
      <c r="AJI726" s="150"/>
      <c r="AJJ726" s="150"/>
      <c r="AJK726" s="150"/>
      <c r="AJL726" s="150"/>
      <c r="AJM726" s="150"/>
      <c r="AJN726" s="150"/>
      <c r="AJO726" s="150"/>
      <c r="AJP726" s="150"/>
      <c r="AJQ726" s="150"/>
      <c r="AJR726" s="150"/>
      <c r="AJS726" s="150"/>
      <c r="AJT726" s="150"/>
      <c r="AJU726" s="150"/>
      <c r="AJV726" s="150"/>
      <c r="AJW726" s="150"/>
      <c r="AJX726" s="150"/>
      <c r="AJY726" s="150"/>
      <c r="AJZ726" s="150"/>
      <c r="AKA726" s="150"/>
      <c r="AKB726" s="150"/>
      <c r="AKC726" s="150"/>
      <c r="AKD726" s="150"/>
      <c r="AKE726" s="150"/>
      <c r="AKF726" s="150"/>
      <c r="AKG726" s="150"/>
      <c r="AKH726" s="150"/>
      <c r="AKI726" s="150"/>
      <c r="AKJ726" s="150"/>
      <c r="AKK726" s="150"/>
      <c r="AKL726" s="150"/>
      <c r="AKM726" s="150"/>
      <c r="AKN726" s="150"/>
      <c r="AKO726" s="150"/>
      <c r="AKP726" s="150"/>
      <c r="AKQ726" s="150"/>
      <c r="AKR726" s="150"/>
      <c r="AKS726" s="150"/>
      <c r="AKT726" s="150"/>
      <c r="AKU726" s="150"/>
      <c r="AKV726" s="150"/>
      <c r="AKW726" s="150"/>
      <c r="AKX726" s="150"/>
      <c r="AKY726" s="150"/>
      <c r="AKZ726" s="150"/>
      <c r="ALA726" s="150"/>
      <c r="ALB726" s="150"/>
      <c r="ALC726" s="150"/>
      <c r="ALD726" s="150"/>
      <c r="ALE726" s="150"/>
      <c r="ALF726" s="150"/>
      <c r="ALG726" s="150"/>
      <c r="ALH726" s="150"/>
      <c r="ALI726" s="150"/>
      <c r="ALJ726" s="150"/>
      <c r="ALK726" s="150"/>
      <c r="ALL726" s="150"/>
      <c r="ALM726" s="150"/>
      <c r="ALN726" s="150"/>
      <c r="ALO726" s="150"/>
      <c r="ALP726" s="150"/>
      <c r="ALQ726" s="150"/>
      <c r="ALR726" s="150"/>
      <c r="ALS726" s="150"/>
      <c r="ALT726" s="150"/>
      <c r="ALU726" s="150"/>
      <c r="ALV726" s="150"/>
      <c r="ALW726" s="150"/>
      <c r="ALX726" s="150"/>
      <c r="ALY726" s="150"/>
      <c r="ALZ726" s="150"/>
      <c r="AMA726" s="150"/>
      <c r="AMB726" s="150"/>
      <c r="AMC726" s="150"/>
      <c r="AMD726" s="150"/>
      <c r="AME726" s="150"/>
      <c r="AMF726" s="150"/>
      <c r="AMG726" s="150"/>
      <c r="AMH726" s="150"/>
      <c r="AMI726" s="150"/>
      <c r="AMJ726" s="150"/>
      <c r="AMK726" s="150"/>
      <c r="AML726" s="150"/>
      <c r="AMM726" s="150"/>
      <c r="AMN726" s="150"/>
      <c r="AMO726" s="150"/>
      <c r="AMP726" s="150"/>
      <c r="AMQ726" s="150"/>
      <c r="AMR726" s="150"/>
      <c r="AMS726" s="150"/>
      <c r="AMT726" s="150"/>
      <c r="AMU726" s="150"/>
      <c r="AMV726" s="150"/>
      <c r="AMW726" s="150"/>
      <c r="AMX726" s="150"/>
      <c r="AMY726" s="150"/>
      <c r="AMZ726" s="150"/>
      <c r="ANA726" s="150"/>
      <c r="ANB726" s="150"/>
      <c r="ANC726" s="150"/>
      <c r="AND726" s="150"/>
      <c r="ANE726" s="150"/>
      <c r="ANF726" s="150"/>
      <c r="ANG726" s="150"/>
      <c r="ANH726" s="150"/>
      <c r="ANI726" s="150"/>
      <c r="ANJ726" s="150"/>
      <c r="ANK726" s="150"/>
      <c r="ANL726" s="150"/>
      <c r="ANM726" s="150"/>
      <c r="ANN726" s="150"/>
      <c r="ANO726" s="150"/>
      <c r="ANP726" s="150"/>
      <c r="ANQ726" s="150"/>
      <c r="ANR726" s="150"/>
      <c r="ANS726" s="150"/>
      <c r="ANT726" s="150"/>
      <c r="ANU726" s="150"/>
      <c r="ANV726" s="150"/>
      <c r="ANW726" s="150"/>
      <c r="ANX726" s="150"/>
      <c r="ANY726" s="150"/>
      <c r="ANZ726" s="150"/>
      <c r="AOA726" s="150"/>
      <c r="AOB726" s="150"/>
      <c r="AOC726" s="150"/>
      <c r="AOD726" s="150"/>
      <c r="AOE726" s="150"/>
      <c r="AOF726" s="150"/>
      <c r="AOG726" s="150"/>
      <c r="AOH726" s="150"/>
      <c r="AOI726" s="150"/>
      <c r="AOJ726" s="150"/>
      <c r="AOK726" s="150"/>
      <c r="AOL726" s="150"/>
      <c r="AOM726" s="150"/>
      <c r="AON726" s="150"/>
      <c r="AOO726" s="150"/>
      <c r="AOP726" s="150"/>
      <c r="AOQ726" s="150"/>
      <c r="AOR726" s="150"/>
      <c r="AOS726" s="150"/>
      <c r="AOT726" s="150"/>
      <c r="AOU726" s="150"/>
      <c r="AOV726" s="150"/>
      <c r="AOW726" s="150"/>
      <c r="AOX726" s="150"/>
      <c r="AOY726" s="150"/>
      <c r="AOZ726" s="150"/>
      <c r="APA726" s="150"/>
      <c r="APB726" s="150"/>
      <c r="APC726" s="150"/>
      <c r="APD726" s="150"/>
      <c r="APE726" s="150"/>
      <c r="APF726" s="150"/>
      <c r="APG726" s="150"/>
      <c r="APH726" s="150"/>
      <c r="API726" s="150"/>
      <c r="APJ726" s="150"/>
      <c r="APK726" s="150"/>
      <c r="APL726" s="150"/>
      <c r="APM726" s="150"/>
      <c r="APN726" s="150"/>
      <c r="APO726" s="150"/>
      <c r="APP726" s="150"/>
      <c r="APQ726" s="150"/>
      <c r="APR726" s="150"/>
      <c r="APS726" s="150"/>
      <c r="APT726" s="150"/>
      <c r="APU726" s="150"/>
      <c r="APV726" s="150"/>
      <c r="APW726" s="150"/>
      <c r="APX726" s="150"/>
      <c r="APY726" s="150"/>
      <c r="APZ726" s="150"/>
      <c r="AQA726" s="150"/>
      <c r="AQB726" s="150"/>
      <c r="AQC726" s="150"/>
      <c r="AQD726" s="150"/>
      <c r="AQE726" s="150"/>
      <c r="AQF726" s="150"/>
      <c r="AQG726" s="150"/>
      <c r="AQH726" s="150"/>
      <c r="AQI726" s="150"/>
      <c r="AQJ726" s="150"/>
      <c r="AQK726" s="150"/>
      <c r="AQL726" s="150"/>
      <c r="AQM726" s="150"/>
      <c r="AQN726" s="150"/>
      <c r="AQO726" s="150"/>
      <c r="AQP726" s="150"/>
      <c r="AQQ726" s="150"/>
      <c r="AQR726" s="150"/>
      <c r="AQS726" s="150"/>
      <c r="AQT726" s="150"/>
      <c r="AQU726" s="150"/>
      <c r="AQV726" s="150"/>
      <c r="AQW726" s="150"/>
      <c r="AQX726" s="150"/>
      <c r="AQY726" s="150"/>
      <c r="AQZ726" s="150"/>
      <c r="ARA726" s="150"/>
      <c r="ARB726" s="150"/>
      <c r="ARC726" s="150"/>
      <c r="ARD726" s="150"/>
      <c r="ARE726" s="150"/>
      <c r="ARF726" s="150"/>
      <c r="ARG726" s="150"/>
      <c r="ARH726" s="150"/>
      <c r="ARI726" s="150"/>
      <c r="ARJ726" s="150"/>
      <c r="ARK726" s="150"/>
      <c r="ARL726" s="150"/>
      <c r="ARM726" s="150"/>
      <c r="ARN726" s="150"/>
      <c r="ARO726" s="150"/>
      <c r="ARP726" s="150"/>
      <c r="ARQ726" s="150"/>
      <c r="ARR726" s="150"/>
      <c r="ARS726" s="150"/>
      <c r="ART726" s="150"/>
      <c r="ARU726" s="150"/>
      <c r="ARV726" s="150"/>
      <c r="ARW726" s="150"/>
      <c r="ARX726" s="150"/>
      <c r="ARY726" s="150"/>
      <c r="ARZ726" s="150"/>
      <c r="ASA726" s="150"/>
      <c r="ASB726" s="150"/>
      <c r="ASC726" s="150"/>
      <c r="ASD726" s="150"/>
      <c r="ASE726" s="150"/>
      <c r="ASF726" s="150"/>
      <c r="ASG726" s="150"/>
      <c r="ASH726" s="150"/>
      <c r="ASI726" s="150"/>
      <c r="ASJ726" s="150"/>
      <c r="ASK726" s="150"/>
      <c r="ASL726" s="150"/>
      <c r="ASM726" s="150"/>
      <c r="ASN726" s="150"/>
      <c r="ASO726" s="150"/>
      <c r="ASP726" s="150"/>
      <c r="ASQ726" s="150"/>
      <c r="ASR726" s="150"/>
      <c r="ASS726" s="150"/>
      <c r="AST726" s="150"/>
      <c r="ASU726" s="150"/>
      <c r="ASV726" s="150"/>
      <c r="ASW726" s="150"/>
      <c r="ASX726" s="150"/>
      <c r="ASY726" s="150"/>
      <c r="ASZ726" s="150"/>
      <c r="ATA726" s="150"/>
      <c r="ATB726" s="150"/>
      <c r="ATC726" s="150"/>
      <c r="ATD726" s="150"/>
      <c r="ATE726" s="150"/>
      <c r="ATF726" s="150"/>
      <c r="ATG726" s="150"/>
      <c r="ATH726" s="150"/>
      <c r="ATI726" s="150"/>
      <c r="ATJ726" s="150"/>
      <c r="ATK726" s="150"/>
      <c r="ATL726" s="150"/>
      <c r="ATM726" s="150"/>
      <c r="ATN726" s="150"/>
      <c r="ATO726" s="150"/>
      <c r="ATP726" s="150"/>
      <c r="ATQ726" s="150"/>
      <c r="ATR726" s="150"/>
      <c r="ATS726" s="150"/>
      <c r="ATT726" s="150"/>
      <c r="ATU726" s="150"/>
      <c r="ATV726" s="150"/>
      <c r="ATW726" s="150"/>
      <c r="ATX726" s="150"/>
      <c r="ATY726" s="150"/>
      <c r="ATZ726" s="150"/>
      <c r="AUA726" s="150"/>
      <c r="AUB726" s="150"/>
      <c r="AUC726" s="150"/>
      <c r="AUD726" s="150"/>
      <c r="AUE726" s="150"/>
      <c r="AUF726" s="150"/>
      <c r="AUG726" s="150"/>
      <c r="AUH726" s="150"/>
      <c r="AUI726" s="150"/>
      <c r="AUJ726" s="150"/>
      <c r="AUK726" s="150"/>
      <c r="AUL726" s="150"/>
      <c r="AUM726" s="150"/>
      <c r="AUN726" s="150"/>
      <c r="AUO726" s="150"/>
      <c r="AUP726" s="150"/>
      <c r="AUQ726" s="150"/>
      <c r="AUR726" s="150"/>
      <c r="AUS726" s="150"/>
      <c r="AUT726" s="150"/>
      <c r="AUU726" s="150"/>
      <c r="AUV726" s="150"/>
      <c r="AUW726" s="150"/>
      <c r="AUX726" s="150"/>
      <c r="AUY726" s="150"/>
      <c r="AUZ726" s="150"/>
      <c r="AVA726" s="150"/>
      <c r="AVB726" s="150"/>
      <c r="AVC726" s="150"/>
      <c r="AVD726" s="150"/>
      <c r="AVE726" s="150"/>
      <c r="AVF726" s="150"/>
      <c r="AVG726" s="150"/>
      <c r="AVH726" s="150"/>
      <c r="AVI726" s="150"/>
      <c r="AVJ726" s="150"/>
      <c r="AVK726" s="150"/>
      <c r="AVL726" s="150"/>
      <c r="AVM726" s="150"/>
      <c r="AVN726" s="150"/>
      <c r="AVO726" s="150"/>
      <c r="AVP726" s="150"/>
      <c r="AVQ726" s="150"/>
      <c r="AVR726" s="150"/>
      <c r="AVS726" s="150"/>
      <c r="AVT726" s="150"/>
      <c r="AVU726" s="150"/>
      <c r="AVV726" s="150"/>
      <c r="AVW726" s="150"/>
      <c r="AVX726" s="150"/>
      <c r="AVY726" s="150"/>
      <c r="AVZ726" s="150"/>
      <c r="AWA726" s="150"/>
      <c r="AWB726" s="150"/>
      <c r="AWC726" s="150"/>
      <c r="AWD726" s="150"/>
      <c r="AWE726" s="150"/>
      <c r="AWF726" s="150"/>
      <c r="AWG726" s="150"/>
      <c r="AWH726" s="150"/>
      <c r="AWI726" s="150"/>
      <c r="AWJ726" s="150"/>
      <c r="AWK726" s="150"/>
      <c r="AWL726" s="150"/>
      <c r="AWM726" s="150"/>
      <c r="AWN726" s="150"/>
      <c r="AWO726" s="150"/>
      <c r="AWP726" s="150"/>
      <c r="AWQ726" s="150"/>
      <c r="AWR726" s="150"/>
      <c r="AWS726" s="150"/>
      <c r="AWT726" s="150"/>
      <c r="AWU726" s="150"/>
      <c r="AWV726" s="150"/>
      <c r="AWW726" s="150"/>
      <c r="AWX726" s="150"/>
      <c r="AWY726" s="150"/>
      <c r="AWZ726" s="150"/>
      <c r="AXA726" s="150"/>
      <c r="AXB726" s="150"/>
      <c r="AXC726" s="150"/>
      <c r="AXD726" s="150"/>
      <c r="AXE726" s="150"/>
      <c r="AXF726" s="150"/>
      <c r="AXG726" s="150"/>
      <c r="AXH726" s="150"/>
      <c r="AXI726" s="150"/>
      <c r="AXJ726" s="150"/>
      <c r="AXK726" s="150"/>
      <c r="AXL726" s="150"/>
      <c r="AXM726" s="150"/>
      <c r="AXN726" s="150"/>
      <c r="AXO726" s="150"/>
      <c r="AXP726" s="150"/>
      <c r="AXQ726" s="150"/>
      <c r="AXR726" s="150"/>
      <c r="AXS726" s="150"/>
      <c r="AXT726" s="150"/>
      <c r="AXU726" s="150"/>
      <c r="AXV726" s="150"/>
      <c r="AXW726" s="150"/>
      <c r="AXX726" s="150"/>
      <c r="AXY726" s="150"/>
      <c r="AXZ726" s="150"/>
      <c r="AYA726" s="150"/>
      <c r="AYB726" s="150"/>
      <c r="AYC726" s="150"/>
      <c r="AYD726" s="150"/>
      <c r="AYE726" s="150"/>
      <c r="AYF726" s="150"/>
      <c r="AYG726" s="150"/>
      <c r="AYH726" s="150"/>
      <c r="AYI726" s="150"/>
      <c r="AYJ726" s="150"/>
      <c r="AYK726" s="150"/>
      <c r="AYL726" s="150"/>
      <c r="AYM726" s="150"/>
      <c r="AYN726" s="150"/>
      <c r="AYO726" s="150"/>
      <c r="AYP726" s="150"/>
      <c r="AYQ726" s="150"/>
      <c r="AYR726" s="150"/>
      <c r="AYS726" s="150"/>
      <c r="AYT726" s="150"/>
      <c r="AYU726" s="150"/>
      <c r="AYV726" s="150"/>
      <c r="AYW726" s="150"/>
      <c r="AYX726" s="150"/>
      <c r="AYY726" s="150"/>
      <c r="AYZ726" s="150"/>
      <c r="AZA726" s="150"/>
      <c r="AZB726" s="150"/>
      <c r="AZC726" s="150"/>
      <c r="AZD726" s="150"/>
      <c r="AZE726" s="150"/>
      <c r="AZF726" s="150"/>
      <c r="AZG726" s="150"/>
      <c r="AZH726" s="150"/>
      <c r="AZI726" s="150"/>
      <c r="AZJ726" s="150"/>
      <c r="AZK726" s="150"/>
      <c r="AZL726" s="150"/>
      <c r="AZM726" s="150"/>
      <c r="AZN726" s="150"/>
      <c r="AZO726" s="150"/>
      <c r="AZP726" s="150"/>
      <c r="AZQ726" s="150"/>
      <c r="AZR726" s="150"/>
      <c r="AZS726" s="150"/>
      <c r="AZT726" s="150"/>
      <c r="AZU726" s="150"/>
      <c r="AZV726" s="150"/>
      <c r="AZW726" s="150"/>
      <c r="AZX726" s="150"/>
      <c r="AZY726" s="150"/>
      <c r="AZZ726" s="150"/>
      <c r="BAA726" s="150"/>
      <c r="BAB726" s="150"/>
      <c r="BAC726" s="150"/>
      <c r="BAD726" s="150"/>
      <c r="BAE726" s="150"/>
      <c r="BAF726" s="150"/>
      <c r="BAG726" s="150"/>
      <c r="BAH726" s="150"/>
      <c r="BAI726" s="150"/>
      <c r="BAJ726" s="150"/>
      <c r="BAK726" s="150"/>
      <c r="BAL726" s="150"/>
      <c r="BAM726" s="150"/>
      <c r="BAN726" s="150"/>
      <c r="BAO726" s="150"/>
      <c r="BAP726" s="150"/>
      <c r="BAQ726" s="150"/>
      <c r="BAR726" s="150"/>
      <c r="BAS726" s="150"/>
      <c r="BAT726" s="150"/>
      <c r="BAU726" s="150"/>
      <c r="BAV726" s="150"/>
      <c r="BAW726" s="150"/>
      <c r="BAX726" s="150"/>
      <c r="BAY726" s="150"/>
      <c r="BAZ726" s="150"/>
      <c r="BBA726" s="150"/>
      <c r="BBB726" s="150"/>
      <c r="BBC726" s="150"/>
      <c r="BBD726" s="150"/>
      <c r="BBE726" s="150"/>
      <c r="BBF726" s="150"/>
      <c r="BBG726" s="150"/>
      <c r="BBH726" s="150"/>
      <c r="BBI726" s="150"/>
      <c r="BBJ726" s="150"/>
      <c r="BBK726" s="150"/>
      <c r="BBL726" s="150"/>
      <c r="BBM726" s="150"/>
      <c r="BBN726" s="150"/>
      <c r="BBO726" s="150"/>
      <c r="BBP726" s="150"/>
      <c r="BBQ726" s="150"/>
      <c r="BBR726" s="150"/>
      <c r="BBS726" s="150"/>
      <c r="BBT726" s="150"/>
      <c r="BBU726" s="150"/>
      <c r="BBV726" s="150"/>
      <c r="BBW726" s="150"/>
      <c r="BBX726" s="150"/>
      <c r="BBY726" s="150"/>
      <c r="BBZ726" s="150"/>
      <c r="BCA726" s="150"/>
      <c r="BCB726" s="150"/>
      <c r="BCC726" s="150"/>
      <c r="BCD726" s="150"/>
      <c r="BCE726" s="150"/>
      <c r="BCF726" s="150"/>
      <c r="BCG726" s="150"/>
      <c r="BCH726" s="150"/>
      <c r="BCI726" s="150"/>
      <c r="BCJ726" s="150"/>
      <c r="BCK726" s="150"/>
      <c r="BCL726" s="150"/>
      <c r="BCM726" s="150"/>
      <c r="BCN726" s="150"/>
      <c r="BCO726" s="150"/>
      <c r="BCP726" s="150"/>
      <c r="BCQ726" s="150"/>
      <c r="BCR726" s="150"/>
      <c r="BCS726" s="150"/>
      <c r="BCT726" s="150"/>
      <c r="BCU726" s="150"/>
      <c r="BCV726" s="150"/>
      <c r="BCW726" s="150"/>
      <c r="BCX726" s="150"/>
      <c r="BCY726" s="150"/>
      <c r="BCZ726" s="150"/>
      <c r="BDA726" s="150"/>
      <c r="BDB726" s="150"/>
      <c r="BDC726" s="150"/>
      <c r="BDD726" s="150"/>
      <c r="BDE726" s="150"/>
      <c r="BDF726" s="150"/>
      <c r="BDG726" s="150"/>
      <c r="BDH726" s="150"/>
      <c r="BDI726" s="150"/>
      <c r="BDJ726" s="150"/>
      <c r="BDK726" s="150"/>
      <c r="BDL726" s="150"/>
      <c r="BDM726" s="150"/>
      <c r="BDN726" s="150"/>
      <c r="BDO726" s="150"/>
      <c r="BDP726" s="150"/>
      <c r="BDQ726" s="150"/>
      <c r="BDR726" s="150"/>
      <c r="BDS726" s="150"/>
      <c r="BDT726" s="150"/>
      <c r="BDU726" s="150"/>
      <c r="BDV726" s="150"/>
      <c r="BDW726" s="150"/>
      <c r="BDX726" s="150"/>
      <c r="BDY726" s="150"/>
      <c r="BDZ726" s="150"/>
      <c r="BEA726" s="150"/>
      <c r="BEB726" s="150"/>
      <c r="BEC726" s="150"/>
      <c r="BED726" s="150"/>
      <c r="BEE726" s="150"/>
      <c r="BEF726" s="150"/>
      <c r="BEG726" s="150"/>
      <c r="BEH726" s="150"/>
      <c r="BEI726" s="150"/>
      <c r="BEJ726" s="150"/>
      <c r="BEK726" s="150"/>
      <c r="BEL726" s="150"/>
      <c r="BEM726" s="150"/>
      <c r="BEN726" s="150"/>
      <c r="BEO726" s="150"/>
      <c r="BEP726" s="150"/>
      <c r="BEQ726" s="150"/>
      <c r="BER726" s="150"/>
      <c r="BES726" s="150"/>
      <c r="BET726" s="150"/>
      <c r="BEU726" s="150"/>
      <c r="BEV726" s="150"/>
      <c r="BEW726" s="150"/>
      <c r="BEX726" s="150"/>
      <c r="BEY726" s="150"/>
      <c r="BEZ726" s="150"/>
      <c r="BFA726" s="150"/>
      <c r="BFB726" s="150"/>
      <c r="BFC726" s="150"/>
      <c r="BFD726" s="150"/>
      <c r="BFE726" s="150"/>
      <c r="BFF726" s="150"/>
      <c r="BFG726" s="150"/>
      <c r="BFH726" s="150"/>
      <c r="BFI726" s="150"/>
      <c r="BFJ726" s="150"/>
      <c r="BFK726" s="150"/>
      <c r="BFL726" s="150"/>
      <c r="BFM726" s="150"/>
      <c r="BFN726" s="150"/>
      <c r="BFO726" s="150"/>
      <c r="BFP726" s="150"/>
      <c r="BFQ726" s="150"/>
      <c r="BFR726" s="150"/>
      <c r="BFS726" s="150"/>
      <c r="BFT726" s="150"/>
      <c r="BFU726" s="150"/>
      <c r="BFV726" s="150"/>
      <c r="BFW726" s="150"/>
      <c r="BFX726" s="150"/>
      <c r="BFY726" s="150"/>
      <c r="BFZ726" s="150"/>
      <c r="BGA726" s="150"/>
      <c r="BGB726" s="150"/>
      <c r="BGC726" s="150"/>
      <c r="BGD726" s="150"/>
      <c r="BGE726" s="150"/>
      <c r="BGF726" s="150"/>
      <c r="BGG726" s="150"/>
      <c r="BGH726" s="150"/>
      <c r="BGI726" s="150"/>
      <c r="BGJ726" s="150"/>
      <c r="BGK726" s="150"/>
      <c r="BGL726" s="150"/>
      <c r="BGM726" s="150"/>
      <c r="BGN726" s="150"/>
      <c r="BGO726" s="150"/>
      <c r="BGP726" s="150"/>
      <c r="BGQ726" s="150"/>
      <c r="BGR726" s="150"/>
      <c r="BGS726" s="150"/>
      <c r="BGT726" s="150"/>
      <c r="BGU726" s="150"/>
      <c r="BGV726" s="150"/>
      <c r="BGW726" s="150"/>
      <c r="BGX726" s="150"/>
      <c r="BGY726" s="150"/>
      <c r="BGZ726" s="150"/>
      <c r="BHA726" s="150"/>
      <c r="BHB726" s="150"/>
      <c r="BHC726" s="150"/>
      <c r="BHD726" s="150"/>
      <c r="BHE726" s="150"/>
      <c r="BHF726" s="150"/>
      <c r="BHG726" s="150"/>
      <c r="BHH726" s="150"/>
      <c r="BHI726" s="150"/>
      <c r="BHJ726" s="150"/>
      <c r="BHK726" s="150"/>
      <c r="BHL726" s="150"/>
      <c r="BHM726" s="150"/>
      <c r="BHN726" s="150"/>
      <c r="BHO726" s="150"/>
      <c r="BHP726" s="150"/>
      <c r="BHQ726" s="150"/>
      <c r="BHR726" s="150"/>
      <c r="BHS726" s="150"/>
      <c r="BHT726" s="150"/>
      <c r="BHU726" s="150"/>
      <c r="BHV726" s="150"/>
      <c r="BHW726" s="150"/>
      <c r="BHX726" s="150"/>
      <c r="BHY726" s="150"/>
      <c r="BHZ726" s="150"/>
      <c r="BIA726" s="150"/>
      <c r="BIB726" s="150"/>
      <c r="BIC726" s="150"/>
      <c r="BID726" s="150"/>
      <c r="BIE726" s="150"/>
      <c r="BIF726" s="150"/>
      <c r="BIG726" s="150"/>
      <c r="BIH726" s="150"/>
      <c r="BII726" s="150"/>
      <c r="BIJ726" s="150"/>
      <c r="BIK726" s="150"/>
      <c r="BIL726" s="150"/>
      <c r="BIM726" s="150"/>
      <c r="BIN726" s="150"/>
      <c r="BIO726" s="150"/>
      <c r="BIP726" s="150"/>
      <c r="BIQ726" s="150"/>
      <c r="BIR726" s="150"/>
      <c r="BIS726" s="150"/>
      <c r="BIT726" s="150"/>
      <c r="BIU726" s="150"/>
      <c r="BIV726" s="150"/>
      <c r="BIW726" s="150"/>
      <c r="BIX726" s="150"/>
      <c r="BIY726" s="150"/>
      <c r="BIZ726" s="150"/>
      <c r="BJA726" s="150"/>
      <c r="BJB726" s="150"/>
      <c r="BJC726" s="150"/>
      <c r="BJD726" s="150"/>
      <c r="BJE726" s="150"/>
      <c r="BJF726" s="150"/>
      <c r="BJG726" s="150"/>
      <c r="BJH726" s="150"/>
      <c r="BJI726" s="150"/>
      <c r="BJJ726" s="150"/>
      <c r="BJK726" s="150"/>
      <c r="BJL726" s="150"/>
      <c r="BJM726" s="150"/>
      <c r="BJN726" s="150"/>
      <c r="BJO726" s="150"/>
      <c r="BJP726" s="150"/>
      <c r="BJQ726" s="150"/>
      <c r="BJR726" s="150"/>
      <c r="BJS726" s="150"/>
      <c r="BJT726" s="150"/>
      <c r="BJU726" s="150"/>
      <c r="BJV726" s="150"/>
      <c r="BJW726" s="150"/>
      <c r="BJX726" s="150"/>
      <c r="BJY726" s="150"/>
      <c r="BJZ726" s="150"/>
      <c r="BKA726" s="150"/>
      <c r="BKB726" s="150"/>
      <c r="BKC726" s="150"/>
      <c r="BKD726" s="150"/>
      <c r="BKE726" s="150"/>
      <c r="BKF726" s="150"/>
      <c r="BKG726" s="150"/>
      <c r="BKH726" s="150"/>
      <c r="BKI726" s="150"/>
      <c r="BKJ726" s="150"/>
      <c r="BKK726" s="150"/>
      <c r="BKL726" s="150"/>
      <c r="BKM726" s="150"/>
      <c r="BKN726" s="150"/>
      <c r="BKO726" s="150"/>
      <c r="BKP726" s="150"/>
      <c r="BKQ726" s="150"/>
      <c r="BKR726" s="150"/>
      <c r="BKS726" s="150"/>
      <c r="BKT726" s="150"/>
      <c r="BKU726" s="150"/>
      <c r="BKV726" s="150"/>
      <c r="BKW726" s="150"/>
      <c r="BKX726" s="150"/>
      <c r="BKY726" s="150"/>
      <c r="BKZ726" s="150"/>
      <c r="BLA726" s="150"/>
      <c r="BLB726" s="150"/>
      <c r="BLC726" s="150"/>
      <c r="BLD726" s="150"/>
      <c r="BLE726" s="150"/>
      <c r="BLF726" s="150"/>
      <c r="BLG726" s="150"/>
      <c r="BLH726" s="150"/>
      <c r="BLI726" s="150"/>
      <c r="BLJ726" s="150"/>
      <c r="BLK726" s="150"/>
      <c r="BLL726" s="150"/>
      <c r="BLM726" s="150"/>
      <c r="BLN726" s="150"/>
      <c r="BLO726" s="150"/>
      <c r="BLP726" s="150"/>
      <c r="BLQ726" s="150"/>
      <c r="BLR726" s="150"/>
      <c r="BLS726" s="150"/>
      <c r="BLT726" s="150"/>
      <c r="BLU726" s="150"/>
      <c r="BLV726" s="150"/>
      <c r="BLW726" s="150"/>
      <c r="BLX726" s="150"/>
      <c r="BLY726" s="150"/>
      <c r="BLZ726" s="150"/>
      <c r="BMA726" s="150"/>
      <c r="BMB726" s="150"/>
      <c r="BMC726" s="150"/>
      <c r="BMD726" s="150"/>
      <c r="BME726" s="150"/>
      <c r="BMF726" s="150"/>
      <c r="BMG726" s="150"/>
      <c r="BMH726" s="150"/>
      <c r="BMI726" s="150"/>
      <c r="BMJ726" s="150"/>
      <c r="BMK726" s="150"/>
      <c r="BML726" s="150"/>
      <c r="BMM726" s="150"/>
      <c r="BMN726" s="150"/>
      <c r="BMO726" s="150"/>
      <c r="BMP726" s="150"/>
      <c r="BMQ726" s="150"/>
      <c r="BMR726" s="150"/>
      <c r="BMS726" s="150"/>
      <c r="BMT726" s="150"/>
      <c r="BMU726" s="150"/>
      <c r="BMV726" s="150"/>
      <c r="BMW726" s="150"/>
      <c r="BMX726" s="150"/>
      <c r="BMY726" s="150"/>
      <c r="BMZ726" s="150"/>
      <c r="BNA726" s="150"/>
      <c r="BNB726" s="150"/>
      <c r="BNC726" s="150"/>
      <c r="BND726" s="150"/>
      <c r="BNE726" s="150"/>
      <c r="BNF726" s="150"/>
      <c r="BNG726" s="150"/>
      <c r="BNH726" s="150"/>
      <c r="BNI726" s="150"/>
      <c r="BNJ726" s="150"/>
      <c r="BNK726" s="150"/>
      <c r="BNL726" s="150"/>
      <c r="BNM726" s="150"/>
      <c r="BNN726" s="150"/>
      <c r="BNO726" s="150"/>
      <c r="BNP726" s="150"/>
      <c r="BNQ726" s="150"/>
      <c r="BNR726" s="150"/>
      <c r="BNS726" s="150"/>
      <c r="BNT726" s="150"/>
      <c r="BNU726" s="150"/>
      <c r="BNV726" s="150"/>
      <c r="BNW726" s="150"/>
      <c r="BNX726" s="150"/>
      <c r="BNY726" s="150"/>
      <c r="BNZ726" s="150"/>
      <c r="BOA726" s="150"/>
      <c r="BOB726" s="150"/>
      <c r="BOC726" s="150"/>
      <c r="BOD726" s="150"/>
      <c r="BOE726" s="150"/>
      <c r="BOF726" s="150"/>
      <c r="BOG726" s="150"/>
      <c r="BOH726" s="150"/>
      <c r="BOI726" s="150"/>
      <c r="BOJ726" s="150"/>
      <c r="BOK726" s="150"/>
      <c r="BOL726" s="150"/>
      <c r="BOM726" s="150"/>
      <c r="BON726" s="150"/>
      <c r="BOO726" s="150"/>
      <c r="BOP726" s="150"/>
      <c r="BOQ726" s="150"/>
      <c r="BOR726" s="150"/>
      <c r="BOS726" s="150"/>
      <c r="BOT726" s="150"/>
      <c r="BOU726" s="150"/>
      <c r="BOV726" s="150"/>
      <c r="BOW726" s="150"/>
      <c r="BOX726" s="150"/>
      <c r="BOY726" s="150"/>
      <c r="BOZ726" s="150"/>
      <c r="BPA726" s="150"/>
      <c r="BPB726" s="150"/>
      <c r="BPC726" s="150"/>
      <c r="BPD726" s="150"/>
      <c r="BPE726" s="150"/>
      <c r="BPF726" s="150"/>
      <c r="BPG726" s="150"/>
      <c r="BPH726" s="150"/>
      <c r="BPI726" s="150"/>
      <c r="BPJ726" s="150"/>
      <c r="BPK726" s="150"/>
      <c r="BPL726" s="150"/>
      <c r="BPM726" s="150"/>
      <c r="BPN726" s="150"/>
      <c r="BPO726" s="150"/>
      <c r="BPP726" s="150"/>
      <c r="BPQ726" s="150"/>
      <c r="BPR726" s="150"/>
      <c r="BPS726" s="150"/>
      <c r="BPT726" s="150"/>
      <c r="BPU726" s="150"/>
      <c r="BPV726" s="150"/>
      <c r="BPW726" s="150"/>
      <c r="BPX726" s="150"/>
      <c r="BPY726" s="150"/>
      <c r="BPZ726" s="150"/>
      <c r="BQA726" s="150"/>
      <c r="BQB726" s="150"/>
      <c r="BQC726" s="150"/>
      <c r="BQD726" s="150"/>
      <c r="BQE726" s="150"/>
      <c r="BQF726" s="150"/>
      <c r="BQG726" s="150"/>
      <c r="BQH726" s="150"/>
      <c r="BQI726" s="150"/>
      <c r="BQJ726" s="150"/>
      <c r="BQK726" s="150"/>
      <c r="BQL726" s="150"/>
      <c r="BQM726" s="150"/>
      <c r="BQN726" s="150"/>
      <c r="BQO726" s="150"/>
      <c r="BQP726" s="150"/>
      <c r="BQQ726" s="150"/>
      <c r="BQR726" s="150"/>
      <c r="BQS726" s="150"/>
      <c r="BQT726" s="150"/>
      <c r="BQU726" s="150"/>
      <c r="BQV726" s="150"/>
      <c r="BQW726" s="150"/>
      <c r="BQX726" s="150"/>
      <c r="BQY726" s="150"/>
      <c r="BQZ726" s="150"/>
      <c r="BRA726" s="150"/>
      <c r="BRB726" s="150"/>
      <c r="BRC726" s="150"/>
      <c r="BRD726" s="150"/>
      <c r="BRE726" s="150"/>
      <c r="BRF726" s="150"/>
      <c r="BRG726" s="150"/>
      <c r="BRH726" s="150"/>
      <c r="BRI726" s="150"/>
      <c r="BRJ726" s="150"/>
      <c r="BRK726" s="150"/>
      <c r="BRL726" s="150"/>
      <c r="BRM726" s="150"/>
      <c r="BRN726" s="150"/>
      <c r="BRO726" s="150"/>
      <c r="BRP726" s="150"/>
      <c r="BRQ726" s="150"/>
      <c r="BRR726" s="150"/>
      <c r="BRS726" s="150"/>
      <c r="BRT726" s="150"/>
      <c r="BRU726" s="150"/>
      <c r="BRV726" s="150"/>
      <c r="BRW726" s="150"/>
      <c r="BRX726" s="150"/>
      <c r="BRY726" s="150"/>
      <c r="BRZ726" s="150"/>
      <c r="BSA726" s="150"/>
      <c r="BSB726" s="150"/>
      <c r="BSC726" s="150"/>
      <c r="BSD726" s="150"/>
      <c r="BSE726" s="150"/>
      <c r="BSF726" s="150"/>
      <c r="BSG726" s="150"/>
      <c r="BSH726" s="150"/>
      <c r="BSI726" s="150"/>
      <c r="BSJ726" s="150"/>
      <c r="BSK726" s="150"/>
      <c r="BSL726" s="150"/>
      <c r="BSM726" s="150"/>
      <c r="BSN726" s="150"/>
      <c r="BSO726" s="150"/>
      <c r="BSP726" s="150"/>
      <c r="BSQ726" s="150"/>
      <c r="BSR726" s="150"/>
      <c r="BSS726" s="150"/>
      <c r="BST726" s="150"/>
      <c r="BSU726" s="150"/>
      <c r="BSV726" s="150"/>
      <c r="BSW726" s="150"/>
      <c r="BSX726" s="150"/>
      <c r="BSY726" s="150"/>
      <c r="BSZ726" s="150"/>
      <c r="BTA726" s="150"/>
      <c r="BTB726" s="150"/>
      <c r="BTC726" s="150"/>
      <c r="BTD726" s="150"/>
      <c r="BTE726" s="150"/>
      <c r="BTF726" s="150"/>
      <c r="BTG726" s="150"/>
      <c r="BTH726" s="150"/>
      <c r="BTI726" s="150"/>
      <c r="BTJ726" s="150"/>
      <c r="BTK726" s="150"/>
      <c r="BTL726" s="150"/>
      <c r="BTM726" s="150"/>
      <c r="BTN726" s="150"/>
      <c r="BTO726" s="150"/>
      <c r="BTP726" s="150"/>
      <c r="BTQ726" s="150"/>
      <c r="BTR726" s="150"/>
      <c r="BTS726" s="150"/>
      <c r="BTT726" s="150"/>
      <c r="BTU726" s="150"/>
      <c r="BTV726" s="150"/>
      <c r="BTW726" s="150"/>
      <c r="BTX726" s="150"/>
      <c r="BTY726" s="150"/>
      <c r="BTZ726" s="150"/>
      <c r="BUA726" s="150"/>
      <c r="BUB726" s="150"/>
      <c r="BUC726" s="150"/>
      <c r="BUD726" s="150"/>
      <c r="BUE726" s="150"/>
      <c r="BUF726" s="150"/>
      <c r="BUG726" s="150"/>
      <c r="BUH726" s="150"/>
      <c r="BUI726" s="150"/>
      <c r="BUJ726" s="150"/>
      <c r="BUK726" s="150"/>
      <c r="BUL726" s="150"/>
      <c r="BUM726" s="150"/>
      <c r="BUN726" s="150"/>
      <c r="BUO726" s="150"/>
      <c r="BUP726" s="150"/>
      <c r="BUQ726" s="150"/>
      <c r="BUR726" s="150"/>
      <c r="BUS726" s="150"/>
      <c r="BUT726" s="150"/>
      <c r="BUU726" s="150"/>
      <c r="BUV726" s="150"/>
      <c r="BUW726" s="150"/>
      <c r="BUX726" s="150"/>
      <c r="BUY726" s="150"/>
      <c r="BUZ726" s="150"/>
      <c r="BVA726" s="150"/>
      <c r="BVB726" s="150"/>
      <c r="BVC726" s="150"/>
      <c r="BVD726" s="150"/>
      <c r="BVE726" s="150"/>
      <c r="BVF726" s="150"/>
      <c r="BVG726" s="150"/>
      <c r="BVH726" s="150"/>
      <c r="BVI726" s="150"/>
      <c r="BVJ726" s="150"/>
      <c r="BVK726" s="150"/>
      <c r="BVL726" s="150"/>
      <c r="BVM726" s="150"/>
      <c r="BVN726" s="150"/>
      <c r="BVO726" s="150"/>
      <c r="BVP726" s="150"/>
      <c r="BVQ726" s="150"/>
      <c r="BVR726" s="150"/>
      <c r="BVS726" s="150"/>
      <c r="BVT726" s="150"/>
      <c r="BVU726" s="150"/>
      <c r="BVV726" s="150"/>
      <c r="BVW726" s="150"/>
      <c r="BVX726" s="150"/>
      <c r="BVY726" s="150"/>
      <c r="BVZ726" s="150"/>
      <c r="BWA726" s="150"/>
      <c r="BWB726" s="150"/>
      <c r="BWC726" s="150"/>
      <c r="BWD726" s="150"/>
      <c r="BWE726" s="150"/>
      <c r="BWF726" s="150"/>
      <c r="BWG726" s="150"/>
      <c r="BWH726" s="150"/>
      <c r="BWI726" s="150"/>
      <c r="BWJ726" s="150"/>
      <c r="BWK726" s="150"/>
      <c r="BWL726" s="150"/>
      <c r="BWM726" s="150"/>
      <c r="BWN726" s="150"/>
      <c r="BWO726" s="150"/>
      <c r="BWP726" s="150"/>
      <c r="BWQ726" s="150"/>
      <c r="BWR726" s="150"/>
      <c r="BWS726" s="150"/>
      <c r="BWT726" s="150"/>
      <c r="BWU726" s="150"/>
      <c r="BWV726" s="150"/>
      <c r="BWW726" s="150"/>
      <c r="BWX726" s="150"/>
      <c r="BWY726" s="150"/>
      <c r="BWZ726" s="150"/>
      <c r="BXA726" s="150"/>
      <c r="BXB726" s="150"/>
      <c r="BXC726" s="150"/>
      <c r="BXD726" s="150"/>
      <c r="BXE726" s="150"/>
      <c r="BXF726" s="150"/>
      <c r="BXG726" s="150"/>
      <c r="BXH726" s="150"/>
      <c r="BXI726" s="150"/>
      <c r="BXJ726" s="150"/>
      <c r="BXK726" s="150"/>
      <c r="BXL726" s="150"/>
      <c r="BXM726" s="150"/>
      <c r="BXN726" s="150"/>
      <c r="BXO726" s="150"/>
      <c r="BXP726" s="150"/>
      <c r="BXQ726" s="150"/>
      <c r="BXR726" s="150"/>
      <c r="BXS726" s="150"/>
      <c r="BXT726" s="150"/>
      <c r="BXU726" s="150"/>
      <c r="BXV726" s="150"/>
      <c r="BXW726" s="150"/>
      <c r="BXX726" s="150"/>
      <c r="BXY726" s="150"/>
      <c r="BXZ726" s="150"/>
      <c r="BYA726" s="150"/>
      <c r="BYB726" s="150"/>
      <c r="BYC726" s="150"/>
      <c r="BYD726" s="150"/>
      <c r="BYE726" s="150"/>
      <c r="BYF726" s="150"/>
      <c r="BYG726" s="150"/>
      <c r="BYH726" s="150"/>
      <c r="BYI726" s="150"/>
      <c r="BYJ726" s="150"/>
      <c r="BYK726" s="150"/>
      <c r="BYL726" s="150"/>
      <c r="BYM726" s="150"/>
      <c r="BYN726" s="150"/>
      <c r="BYO726" s="150"/>
      <c r="BYP726" s="150"/>
      <c r="BYQ726" s="150"/>
      <c r="BYR726" s="150"/>
      <c r="BYS726" s="150"/>
      <c r="BYT726" s="150"/>
      <c r="BYU726" s="150"/>
      <c r="BYV726" s="150"/>
      <c r="BYW726" s="150"/>
      <c r="BYX726" s="150"/>
      <c r="BYY726" s="150"/>
      <c r="BYZ726" s="150"/>
      <c r="BZA726" s="150"/>
      <c r="BZB726" s="150"/>
      <c r="BZC726" s="150"/>
      <c r="BZD726" s="150"/>
      <c r="BZE726" s="150"/>
      <c r="BZF726" s="150"/>
      <c r="BZG726" s="150"/>
      <c r="BZH726" s="150"/>
      <c r="BZI726" s="150"/>
      <c r="BZJ726" s="150"/>
      <c r="BZK726" s="150"/>
      <c r="BZL726" s="150"/>
      <c r="BZM726" s="150"/>
      <c r="BZN726" s="150"/>
      <c r="BZO726" s="150"/>
      <c r="BZP726" s="150"/>
      <c r="BZQ726" s="150"/>
      <c r="BZR726" s="150"/>
      <c r="BZS726" s="150"/>
      <c r="BZT726" s="150"/>
      <c r="BZU726" s="150"/>
      <c r="BZV726" s="150"/>
      <c r="BZW726" s="150"/>
      <c r="BZX726" s="150"/>
      <c r="BZY726" s="150"/>
      <c r="BZZ726" s="150"/>
      <c r="CAA726" s="150"/>
      <c r="CAB726" s="150"/>
      <c r="CAC726" s="150"/>
      <c r="CAD726" s="150"/>
      <c r="CAE726" s="150"/>
      <c r="CAF726" s="150"/>
      <c r="CAG726" s="150"/>
      <c r="CAH726" s="150"/>
      <c r="CAI726" s="150"/>
      <c r="CAJ726" s="150"/>
      <c r="CAK726" s="150"/>
      <c r="CAL726" s="150"/>
      <c r="CAM726" s="150"/>
      <c r="CAN726" s="150"/>
      <c r="CAO726" s="150"/>
      <c r="CAP726" s="150"/>
      <c r="CAQ726" s="150"/>
      <c r="CAR726" s="150"/>
      <c r="CAS726" s="150"/>
      <c r="CAT726" s="150"/>
      <c r="CAU726" s="150"/>
      <c r="CAV726" s="150"/>
      <c r="CAW726" s="150"/>
      <c r="CAX726" s="150"/>
      <c r="CAY726" s="150"/>
      <c r="CAZ726" s="150"/>
      <c r="CBA726" s="150"/>
      <c r="CBB726" s="150"/>
      <c r="CBC726" s="150"/>
      <c r="CBD726" s="150"/>
      <c r="CBE726" s="150"/>
      <c r="CBF726" s="150"/>
      <c r="CBG726" s="150"/>
      <c r="CBH726" s="150"/>
      <c r="CBI726" s="150"/>
      <c r="CBJ726" s="150"/>
      <c r="CBK726" s="150"/>
      <c r="CBL726" s="150"/>
      <c r="CBM726" s="150"/>
      <c r="CBN726" s="150"/>
      <c r="CBO726" s="150"/>
      <c r="CBP726" s="150"/>
      <c r="CBQ726" s="150"/>
      <c r="CBR726" s="150"/>
      <c r="CBS726" s="150"/>
      <c r="CBT726" s="150"/>
      <c r="CBU726" s="150"/>
      <c r="CBV726" s="150"/>
      <c r="CBW726" s="150"/>
      <c r="CBX726" s="150"/>
      <c r="CBY726" s="150"/>
      <c r="CBZ726" s="150"/>
      <c r="CCA726" s="150"/>
      <c r="CCB726" s="150"/>
      <c r="CCC726" s="150"/>
      <c r="CCD726" s="150"/>
      <c r="CCE726" s="150"/>
      <c r="CCF726" s="150"/>
      <c r="CCG726" s="150"/>
      <c r="CCH726" s="150"/>
      <c r="CCI726" s="150"/>
      <c r="CCJ726" s="150"/>
      <c r="CCK726" s="150"/>
      <c r="CCL726" s="150"/>
      <c r="CCM726" s="150"/>
      <c r="CCN726" s="150"/>
      <c r="CCO726" s="150"/>
      <c r="CCP726" s="150"/>
      <c r="CCQ726" s="150"/>
      <c r="CCR726" s="150"/>
      <c r="CCS726" s="150"/>
      <c r="CCT726" s="150"/>
      <c r="CCU726" s="150"/>
      <c r="CCV726" s="150"/>
      <c r="CCW726" s="150"/>
      <c r="CCX726" s="150"/>
      <c r="CCY726" s="150"/>
      <c r="CCZ726" s="150"/>
      <c r="CDA726" s="150"/>
      <c r="CDB726" s="150"/>
      <c r="CDC726" s="150"/>
      <c r="CDD726" s="150"/>
      <c r="CDE726" s="150"/>
      <c r="CDF726" s="150"/>
      <c r="CDG726" s="150"/>
      <c r="CDH726" s="150"/>
      <c r="CDI726" s="150"/>
      <c r="CDJ726" s="150"/>
      <c r="CDK726" s="150"/>
      <c r="CDL726" s="150"/>
      <c r="CDM726" s="150"/>
      <c r="CDN726" s="150"/>
      <c r="CDO726" s="150"/>
      <c r="CDP726" s="150"/>
      <c r="CDQ726" s="150"/>
      <c r="CDR726" s="150"/>
      <c r="CDS726" s="150"/>
      <c r="CDT726" s="150"/>
      <c r="CDU726" s="150"/>
      <c r="CDV726" s="150"/>
      <c r="CDW726" s="150"/>
      <c r="CDX726" s="150"/>
      <c r="CDY726" s="150"/>
      <c r="CDZ726" s="150"/>
      <c r="CEA726" s="150"/>
      <c r="CEB726" s="150"/>
      <c r="CEC726" s="150"/>
      <c r="CED726" s="150"/>
      <c r="CEE726" s="150"/>
      <c r="CEF726" s="150"/>
      <c r="CEG726" s="150"/>
      <c r="CEH726" s="150"/>
      <c r="CEI726" s="150"/>
      <c r="CEJ726" s="150"/>
      <c r="CEK726" s="150"/>
      <c r="CEL726" s="150"/>
      <c r="CEM726" s="150"/>
      <c r="CEN726" s="150"/>
      <c r="CEO726" s="150"/>
      <c r="CEP726" s="150"/>
      <c r="CEQ726" s="150"/>
      <c r="CER726" s="150"/>
      <c r="CES726" s="150"/>
      <c r="CET726" s="150"/>
      <c r="CEU726" s="150"/>
      <c r="CEV726" s="150"/>
      <c r="CEW726" s="150"/>
      <c r="CEX726" s="150"/>
      <c r="CEY726" s="150"/>
      <c r="CEZ726" s="150"/>
      <c r="CFA726" s="150"/>
      <c r="CFB726" s="150"/>
      <c r="CFC726" s="150"/>
      <c r="CFD726" s="150"/>
      <c r="CFE726" s="150"/>
      <c r="CFF726" s="150"/>
      <c r="CFG726" s="150"/>
      <c r="CFH726" s="150"/>
      <c r="CFI726" s="150"/>
      <c r="CFJ726" s="150"/>
      <c r="CFK726" s="150"/>
      <c r="CFL726" s="150"/>
      <c r="CFM726" s="150"/>
      <c r="CFN726" s="150"/>
      <c r="CFO726" s="150"/>
      <c r="CFP726" s="150"/>
      <c r="CFQ726" s="150"/>
      <c r="CFR726" s="150"/>
      <c r="CFS726" s="150"/>
      <c r="CFT726" s="150"/>
      <c r="CFU726" s="150"/>
      <c r="CFV726" s="150"/>
      <c r="CFW726" s="150"/>
      <c r="CFX726" s="150"/>
      <c r="CFY726" s="150"/>
      <c r="CFZ726" s="150"/>
      <c r="CGA726" s="150"/>
      <c r="CGB726" s="150"/>
      <c r="CGC726" s="150"/>
      <c r="CGD726" s="150"/>
      <c r="CGE726" s="150"/>
      <c r="CGF726" s="150"/>
      <c r="CGG726" s="150"/>
      <c r="CGH726" s="150"/>
      <c r="CGI726" s="150"/>
      <c r="CGJ726" s="150"/>
      <c r="CGK726" s="150"/>
      <c r="CGL726" s="150"/>
      <c r="CGM726" s="150"/>
      <c r="CGN726" s="150"/>
      <c r="CGO726" s="150"/>
      <c r="CGP726" s="150"/>
      <c r="CGQ726" s="150"/>
      <c r="CGR726" s="150"/>
      <c r="CGS726" s="150"/>
      <c r="CGT726" s="150"/>
      <c r="CGU726" s="150"/>
      <c r="CGV726" s="150"/>
      <c r="CGW726" s="150"/>
      <c r="CGX726" s="150"/>
      <c r="CGY726" s="150"/>
      <c r="CGZ726" s="150"/>
      <c r="CHA726" s="150"/>
      <c r="CHB726" s="150"/>
      <c r="CHC726" s="150"/>
      <c r="CHD726" s="150"/>
      <c r="CHE726" s="150"/>
      <c r="CHF726" s="150"/>
      <c r="CHG726" s="150"/>
      <c r="CHH726" s="150"/>
      <c r="CHI726" s="150"/>
      <c r="CHJ726" s="150"/>
      <c r="CHK726" s="150"/>
      <c r="CHL726" s="150"/>
      <c r="CHM726" s="150"/>
      <c r="CHN726" s="150"/>
      <c r="CHO726" s="150"/>
      <c r="CHP726" s="150"/>
      <c r="CHQ726" s="150"/>
      <c r="CHR726" s="150"/>
      <c r="CHS726" s="150"/>
      <c r="CHT726" s="150"/>
      <c r="CHU726" s="150"/>
      <c r="CHV726" s="150"/>
      <c r="CHW726" s="150"/>
      <c r="CHX726" s="150"/>
      <c r="CHY726" s="150"/>
      <c r="CHZ726" s="150"/>
      <c r="CIA726" s="150"/>
      <c r="CIB726" s="150"/>
      <c r="CIC726" s="150"/>
      <c r="CID726" s="150"/>
      <c r="CIE726" s="150"/>
      <c r="CIF726" s="150"/>
      <c r="CIG726" s="150"/>
      <c r="CIH726" s="150"/>
      <c r="CII726" s="150"/>
      <c r="CIJ726" s="150"/>
      <c r="CIK726" s="150"/>
      <c r="CIL726" s="150"/>
      <c r="CIM726" s="150"/>
      <c r="CIN726" s="150"/>
      <c r="CIO726" s="150"/>
      <c r="CIP726" s="150"/>
      <c r="CIQ726" s="150"/>
      <c r="CIR726" s="150"/>
      <c r="CIS726" s="150"/>
      <c r="CIT726" s="150"/>
      <c r="CIU726" s="150"/>
      <c r="CIV726" s="150"/>
      <c r="CIW726" s="150"/>
      <c r="CIX726" s="150"/>
      <c r="CIY726" s="150"/>
      <c r="CIZ726" s="150"/>
      <c r="CJA726" s="150"/>
      <c r="CJB726" s="150"/>
      <c r="CJC726" s="150"/>
      <c r="CJD726" s="150"/>
      <c r="CJE726" s="150"/>
      <c r="CJF726" s="150"/>
      <c r="CJG726" s="150"/>
      <c r="CJH726" s="150"/>
      <c r="CJI726" s="150"/>
      <c r="CJJ726" s="150"/>
      <c r="CJK726" s="150"/>
      <c r="CJL726" s="150"/>
      <c r="CJM726" s="150"/>
      <c r="CJN726" s="150"/>
      <c r="CJO726" s="150"/>
      <c r="CJP726" s="150"/>
      <c r="CJQ726" s="150"/>
      <c r="CJR726" s="150"/>
      <c r="CJS726" s="150"/>
      <c r="CJT726" s="150"/>
      <c r="CJU726" s="150"/>
      <c r="CJV726" s="150"/>
      <c r="CJW726" s="150"/>
      <c r="CJX726" s="150"/>
      <c r="CJY726" s="150"/>
      <c r="CJZ726" s="150"/>
      <c r="CKA726" s="150"/>
      <c r="CKB726" s="150"/>
      <c r="CKC726" s="150"/>
      <c r="CKD726" s="150"/>
      <c r="CKE726" s="150"/>
      <c r="CKF726" s="150"/>
      <c r="CKG726" s="150"/>
      <c r="CKH726" s="150"/>
      <c r="CKI726" s="150"/>
      <c r="CKJ726" s="150"/>
      <c r="CKK726" s="150"/>
      <c r="CKL726" s="150"/>
      <c r="CKM726" s="150"/>
      <c r="CKN726" s="150"/>
      <c r="CKO726" s="150"/>
      <c r="CKP726" s="150"/>
      <c r="CKQ726" s="150"/>
      <c r="CKR726" s="150"/>
      <c r="CKS726" s="150"/>
      <c r="CKT726" s="150"/>
      <c r="CKU726" s="150"/>
      <c r="CKV726" s="150"/>
      <c r="CKW726" s="150"/>
      <c r="CKX726" s="150"/>
      <c r="CKY726" s="150"/>
      <c r="CKZ726" s="150"/>
      <c r="CLA726" s="150"/>
      <c r="CLB726" s="150"/>
      <c r="CLC726" s="150"/>
      <c r="CLD726" s="150"/>
      <c r="CLE726" s="150"/>
      <c r="CLF726" s="150"/>
      <c r="CLG726" s="150"/>
      <c r="CLH726" s="150"/>
      <c r="CLI726" s="150"/>
      <c r="CLJ726" s="150"/>
      <c r="CLK726" s="150"/>
      <c r="CLL726" s="150"/>
      <c r="CLM726" s="150"/>
      <c r="CLN726" s="150"/>
      <c r="CLO726" s="150"/>
      <c r="CLP726" s="150"/>
      <c r="CLQ726" s="150"/>
      <c r="CLR726" s="150"/>
      <c r="CLS726" s="150"/>
      <c r="CLT726" s="150"/>
      <c r="CLU726" s="150"/>
      <c r="CLV726" s="150"/>
      <c r="CLW726" s="150"/>
      <c r="CLX726" s="150"/>
      <c r="CLY726" s="150"/>
      <c r="CLZ726" s="150"/>
      <c r="CMA726" s="150"/>
      <c r="CMB726" s="150"/>
      <c r="CMC726" s="150"/>
      <c r="CMD726" s="150"/>
      <c r="CME726" s="150"/>
      <c r="CMF726" s="150"/>
      <c r="CMG726" s="150"/>
      <c r="CMH726" s="150"/>
      <c r="CMI726" s="150"/>
      <c r="CMJ726" s="150"/>
      <c r="CMK726" s="150"/>
      <c r="CML726" s="150"/>
      <c r="CMM726" s="150"/>
      <c r="CMN726" s="150"/>
      <c r="CMO726" s="150"/>
      <c r="CMP726" s="150"/>
      <c r="CMQ726" s="150"/>
      <c r="CMR726" s="150"/>
      <c r="CMS726" s="150"/>
      <c r="CMT726" s="150"/>
      <c r="CMU726" s="150"/>
      <c r="CMV726" s="150"/>
      <c r="CMW726" s="150"/>
      <c r="CMX726" s="150"/>
      <c r="CMY726" s="150"/>
      <c r="CMZ726" s="150"/>
      <c r="CNA726" s="150"/>
      <c r="CNB726" s="150"/>
      <c r="CNC726" s="150"/>
      <c r="CND726" s="150"/>
      <c r="CNE726" s="150"/>
      <c r="CNF726" s="150"/>
      <c r="CNG726" s="150"/>
      <c r="CNH726" s="150"/>
      <c r="CNI726" s="150"/>
      <c r="CNJ726" s="150"/>
      <c r="CNK726" s="150"/>
      <c r="CNL726" s="150"/>
      <c r="CNM726" s="150"/>
      <c r="CNN726" s="150"/>
      <c r="CNO726" s="150"/>
      <c r="CNP726" s="150"/>
      <c r="CNQ726" s="150"/>
      <c r="CNR726" s="150"/>
      <c r="CNS726" s="150"/>
      <c r="CNT726" s="150"/>
      <c r="CNU726" s="150"/>
      <c r="CNV726" s="150"/>
      <c r="CNW726" s="150"/>
      <c r="CNX726" s="150"/>
      <c r="CNY726" s="150"/>
      <c r="CNZ726" s="150"/>
      <c r="COA726" s="150"/>
      <c r="COB726" s="150"/>
      <c r="COC726" s="150"/>
      <c r="COD726" s="150"/>
      <c r="COE726" s="150"/>
      <c r="COF726" s="150"/>
      <c r="COG726" s="150"/>
      <c r="COH726" s="150"/>
      <c r="COI726" s="150"/>
      <c r="COJ726" s="150"/>
      <c r="COK726" s="150"/>
      <c r="COL726" s="150"/>
      <c r="COM726" s="150"/>
      <c r="CON726" s="150"/>
      <c r="COO726" s="150"/>
      <c r="COP726" s="150"/>
      <c r="COQ726" s="150"/>
      <c r="COR726" s="150"/>
      <c r="COS726" s="150"/>
      <c r="COT726" s="150"/>
      <c r="COU726" s="150"/>
      <c r="COV726" s="150"/>
      <c r="COW726" s="150"/>
      <c r="COX726" s="150"/>
      <c r="COY726" s="150"/>
      <c r="COZ726" s="150"/>
      <c r="CPA726" s="150"/>
      <c r="CPB726" s="150"/>
      <c r="CPC726" s="150"/>
      <c r="CPD726" s="150"/>
      <c r="CPE726" s="150"/>
      <c r="CPF726" s="150"/>
      <c r="CPG726" s="150"/>
      <c r="CPH726" s="150"/>
      <c r="CPI726" s="150"/>
      <c r="CPJ726" s="150"/>
      <c r="CPK726" s="150"/>
      <c r="CPL726" s="150"/>
      <c r="CPM726" s="150"/>
      <c r="CPN726" s="150"/>
      <c r="CPO726" s="150"/>
      <c r="CPP726" s="150"/>
      <c r="CPQ726" s="150"/>
      <c r="CPR726" s="150"/>
      <c r="CPS726" s="150"/>
      <c r="CPT726" s="150"/>
      <c r="CPU726" s="150"/>
      <c r="CPV726" s="150"/>
      <c r="CPW726" s="150"/>
      <c r="CPX726" s="150"/>
      <c r="CPY726" s="150"/>
      <c r="CPZ726" s="150"/>
      <c r="CQA726" s="150"/>
      <c r="CQB726" s="150"/>
      <c r="CQC726" s="150"/>
      <c r="CQD726" s="150"/>
      <c r="CQE726" s="150"/>
      <c r="CQF726" s="150"/>
      <c r="CQG726" s="150"/>
      <c r="CQH726" s="150"/>
      <c r="CQI726" s="150"/>
      <c r="CQJ726" s="150"/>
      <c r="CQK726" s="150"/>
      <c r="CQL726" s="150"/>
      <c r="CQM726" s="150"/>
      <c r="CQN726" s="150"/>
      <c r="CQO726" s="150"/>
      <c r="CQP726" s="150"/>
      <c r="CQQ726" s="150"/>
      <c r="CQR726" s="150"/>
      <c r="CQS726" s="150"/>
      <c r="CQT726" s="150"/>
      <c r="CQU726" s="150"/>
      <c r="CQV726" s="150"/>
      <c r="CQW726" s="150"/>
      <c r="CQX726" s="150"/>
      <c r="CQY726" s="150"/>
      <c r="CQZ726" s="150"/>
      <c r="CRA726" s="150"/>
      <c r="CRB726" s="150"/>
      <c r="CRC726" s="150"/>
      <c r="CRD726" s="150"/>
      <c r="CRE726" s="150"/>
      <c r="CRF726" s="150"/>
      <c r="CRG726" s="150"/>
      <c r="CRH726" s="150"/>
      <c r="CRI726" s="150"/>
      <c r="CRJ726" s="150"/>
      <c r="CRK726" s="150"/>
      <c r="CRL726" s="150"/>
      <c r="CRM726" s="150"/>
      <c r="CRN726" s="150"/>
      <c r="CRO726" s="150"/>
      <c r="CRP726" s="150"/>
      <c r="CRQ726" s="150"/>
      <c r="CRR726" s="150"/>
      <c r="CRS726" s="150"/>
      <c r="CRT726" s="150"/>
      <c r="CRU726" s="150"/>
      <c r="CRV726" s="150"/>
      <c r="CRW726" s="150"/>
      <c r="CRX726" s="150"/>
      <c r="CRY726" s="150"/>
      <c r="CRZ726" s="150"/>
      <c r="CSA726" s="150"/>
      <c r="CSB726" s="150"/>
      <c r="CSC726" s="150"/>
      <c r="CSD726" s="150"/>
      <c r="CSE726" s="150"/>
      <c r="CSF726" s="150"/>
      <c r="CSG726" s="150"/>
      <c r="CSH726" s="150"/>
      <c r="CSI726" s="150"/>
      <c r="CSJ726" s="150"/>
      <c r="CSK726" s="150"/>
      <c r="CSL726" s="150"/>
      <c r="CSM726" s="150"/>
      <c r="CSN726" s="150"/>
      <c r="CSO726" s="150"/>
      <c r="CSP726" s="150"/>
      <c r="CSQ726" s="150"/>
      <c r="CSR726" s="150"/>
      <c r="CSS726" s="150"/>
      <c r="CST726" s="150"/>
      <c r="CSU726" s="150"/>
      <c r="CSV726" s="150"/>
      <c r="CSW726" s="150"/>
      <c r="CSX726" s="150"/>
      <c r="CSY726" s="150"/>
      <c r="CSZ726" s="150"/>
      <c r="CTA726" s="150"/>
      <c r="CTB726" s="150"/>
      <c r="CTC726" s="150"/>
      <c r="CTD726" s="150"/>
      <c r="CTE726" s="150"/>
      <c r="CTF726" s="150"/>
      <c r="CTG726" s="150"/>
      <c r="CTH726" s="150"/>
      <c r="CTI726" s="150"/>
      <c r="CTJ726" s="150"/>
      <c r="CTK726" s="150"/>
      <c r="CTL726" s="150"/>
      <c r="CTM726" s="150"/>
      <c r="CTN726" s="150"/>
      <c r="CTO726" s="150"/>
      <c r="CTP726" s="150"/>
      <c r="CTQ726" s="150"/>
      <c r="CTR726" s="150"/>
      <c r="CTS726" s="150"/>
      <c r="CTT726" s="150"/>
      <c r="CTU726" s="150"/>
      <c r="CTV726" s="150"/>
      <c r="CTW726" s="150"/>
      <c r="CTX726" s="150"/>
      <c r="CTY726" s="150"/>
      <c r="CTZ726" s="150"/>
      <c r="CUA726" s="150"/>
      <c r="CUB726" s="150"/>
      <c r="CUC726" s="150"/>
      <c r="CUD726" s="150"/>
      <c r="CUE726" s="150"/>
      <c r="CUF726" s="150"/>
      <c r="CUG726" s="150"/>
      <c r="CUH726" s="150"/>
      <c r="CUI726" s="150"/>
      <c r="CUJ726" s="150"/>
      <c r="CUK726" s="150"/>
      <c r="CUL726" s="150"/>
      <c r="CUM726" s="150"/>
      <c r="CUN726" s="150"/>
      <c r="CUO726" s="150"/>
      <c r="CUP726" s="150"/>
      <c r="CUQ726" s="150"/>
      <c r="CUR726" s="150"/>
      <c r="CUS726" s="150"/>
      <c r="CUT726" s="150"/>
      <c r="CUU726" s="150"/>
      <c r="CUV726" s="150"/>
      <c r="CUW726" s="150"/>
      <c r="CUX726" s="150"/>
      <c r="CUY726" s="150"/>
      <c r="CUZ726" s="150"/>
      <c r="CVA726" s="150"/>
      <c r="CVB726" s="150"/>
      <c r="CVC726" s="150"/>
      <c r="CVD726" s="150"/>
      <c r="CVE726" s="150"/>
      <c r="CVF726" s="150"/>
      <c r="CVG726" s="150"/>
      <c r="CVH726" s="150"/>
      <c r="CVI726" s="150"/>
      <c r="CVJ726" s="150"/>
      <c r="CVK726" s="150"/>
      <c r="CVL726" s="150"/>
      <c r="CVM726" s="150"/>
      <c r="CVN726" s="150"/>
      <c r="CVO726" s="150"/>
      <c r="CVP726" s="150"/>
      <c r="CVQ726" s="150"/>
      <c r="CVR726" s="150"/>
      <c r="CVS726" s="150"/>
      <c r="CVT726" s="150"/>
      <c r="CVU726" s="150"/>
      <c r="CVV726" s="150"/>
      <c r="CVW726" s="150"/>
      <c r="CVX726" s="150"/>
      <c r="CVY726" s="150"/>
      <c r="CVZ726" s="150"/>
      <c r="CWA726" s="150"/>
      <c r="CWB726" s="150"/>
      <c r="CWC726" s="150"/>
      <c r="CWD726" s="150"/>
      <c r="CWE726" s="150"/>
      <c r="CWF726" s="150"/>
      <c r="CWG726" s="150"/>
      <c r="CWH726" s="150"/>
      <c r="CWI726" s="150"/>
      <c r="CWJ726" s="150"/>
      <c r="CWK726" s="150"/>
      <c r="CWL726" s="150"/>
      <c r="CWM726" s="150"/>
      <c r="CWN726" s="150"/>
      <c r="CWO726" s="150"/>
      <c r="CWP726" s="150"/>
      <c r="CWQ726" s="150"/>
      <c r="CWR726" s="150"/>
      <c r="CWS726" s="150"/>
      <c r="CWT726" s="150"/>
      <c r="CWU726" s="150"/>
      <c r="CWV726" s="150"/>
      <c r="CWW726" s="150"/>
      <c r="CWX726" s="150"/>
      <c r="CWY726" s="150"/>
      <c r="CWZ726" s="150"/>
      <c r="CXA726" s="150"/>
      <c r="CXB726" s="150"/>
      <c r="CXC726" s="150"/>
      <c r="CXD726" s="150"/>
      <c r="CXE726" s="150"/>
      <c r="CXF726" s="150"/>
      <c r="CXG726" s="150"/>
      <c r="CXH726" s="150"/>
      <c r="CXI726" s="150"/>
      <c r="CXJ726" s="150"/>
      <c r="CXK726" s="150"/>
      <c r="CXL726" s="150"/>
      <c r="CXM726" s="150"/>
      <c r="CXN726" s="150"/>
      <c r="CXO726" s="150"/>
      <c r="CXP726" s="150"/>
      <c r="CXQ726" s="150"/>
      <c r="CXR726" s="150"/>
      <c r="CXS726" s="150"/>
      <c r="CXT726" s="150"/>
      <c r="CXU726" s="150"/>
      <c r="CXV726" s="150"/>
      <c r="CXW726" s="150"/>
      <c r="CXX726" s="150"/>
      <c r="CXY726" s="150"/>
      <c r="CXZ726" s="150"/>
      <c r="CYA726" s="150"/>
      <c r="CYB726" s="150"/>
      <c r="CYC726" s="150"/>
      <c r="CYD726" s="150"/>
      <c r="CYE726" s="150"/>
      <c r="CYF726" s="150"/>
      <c r="CYG726" s="150"/>
      <c r="CYH726" s="150"/>
      <c r="CYI726" s="150"/>
      <c r="CYJ726" s="150"/>
      <c r="CYK726" s="150"/>
      <c r="CYL726" s="150"/>
      <c r="CYM726" s="150"/>
      <c r="CYN726" s="150"/>
      <c r="CYO726" s="150"/>
      <c r="CYP726" s="150"/>
      <c r="CYQ726" s="150"/>
      <c r="CYR726" s="150"/>
      <c r="CYS726" s="150"/>
      <c r="CYT726" s="150"/>
      <c r="CYU726" s="150"/>
      <c r="CYV726" s="150"/>
      <c r="CYW726" s="150"/>
      <c r="CYX726" s="150"/>
      <c r="CYY726" s="150"/>
      <c r="CYZ726" s="150"/>
      <c r="CZA726" s="150"/>
      <c r="CZB726" s="150"/>
      <c r="CZC726" s="150"/>
      <c r="CZD726" s="150"/>
      <c r="CZE726" s="150"/>
      <c r="CZF726" s="150"/>
      <c r="CZG726" s="150"/>
      <c r="CZH726" s="150"/>
      <c r="CZI726" s="150"/>
      <c r="CZJ726" s="150"/>
      <c r="CZK726" s="150"/>
      <c r="CZL726" s="150"/>
      <c r="CZM726" s="150"/>
      <c r="CZN726" s="150"/>
      <c r="CZO726" s="150"/>
      <c r="CZP726" s="150"/>
      <c r="CZQ726" s="150"/>
      <c r="CZR726" s="150"/>
      <c r="CZS726" s="150"/>
      <c r="CZT726" s="150"/>
      <c r="CZU726" s="150"/>
      <c r="CZV726" s="150"/>
      <c r="CZW726" s="150"/>
      <c r="CZX726" s="150"/>
      <c r="CZY726" s="150"/>
      <c r="CZZ726" s="150"/>
      <c r="DAA726" s="150"/>
      <c r="DAB726" s="150"/>
      <c r="DAC726" s="150"/>
      <c r="DAD726" s="150"/>
      <c r="DAE726" s="150"/>
      <c r="DAF726" s="150"/>
      <c r="DAG726" s="150"/>
      <c r="DAH726" s="150"/>
      <c r="DAI726" s="150"/>
      <c r="DAJ726" s="150"/>
      <c r="DAK726" s="150"/>
      <c r="DAL726" s="150"/>
      <c r="DAM726" s="150"/>
      <c r="DAN726" s="150"/>
      <c r="DAO726" s="150"/>
      <c r="DAP726" s="150"/>
      <c r="DAQ726" s="150"/>
      <c r="DAR726" s="150"/>
      <c r="DAS726" s="150"/>
      <c r="DAT726" s="150"/>
      <c r="DAU726" s="150"/>
      <c r="DAV726" s="150"/>
      <c r="DAW726" s="150"/>
      <c r="DAX726" s="150"/>
      <c r="DAY726" s="150"/>
      <c r="DAZ726" s="150"/>
      <c r="DBA726" s="150"/>
      <c r="DBB726" s="150"/>
      <c r="DBC726" s="150"/>
      <c r="DBD726" s="150"/>
      <c r="DBE726" s="150"/>
      <c r="DBF726" s="150"/>
      <c r="DBG726" s="150"/>
      <c r="DBH726" s="150"/>
      <c r="DBI726" s="150"/>
      <c r="DBJ726" s="150"/>
      <c r="DBK726" s="150"/>
      <c r="DBL726" s="150"/>
      <c r="DBM726" s="150"/>
      <c r="DBN726" s="150"/>
      <c r="DBO726" s="150"/>
      <c r="DBP726" s="150"/>
      <c r="DBQ726" s="150"/>
      <c r="DBR726" s="150"/>
      <c r="DBS726" s="150"/>
      <c r="DBT726" s="150"/>
      <c r="DBU726" s="150"/>
      <c r="DBV726" s="150"/>
      <c r="DBW726" s="150"/>
      <c r="DBX726" s="150"/>
      <c r="DBY726" s="150"/>
      <c r="DBZ726" s="150"/>
      <c r="DCA726" s="150"/>
      <c r="DCB726" s="150"/>
      <c r="DCC726" s="150"/>
      <c r="DCD726" s="150"/>
      <c r="DCE726" s="150"/>
      <c r="DCF726" s="150"/>
      <c r="DCG726" s="150"/>
      <c r="DCH726" s="150"/>
      <c r="DCI726" s="150"/>
      <c r="DCJ726" s="150"/>
      <c r="DCK726" s="150"/>
      <c r="DCL726" s="150"/>
      <c r="DCM726" s="150"/>
      <c r="DCN726" s="150"/>
      <c r="DCO726" s="150"/>
      <c r="DCP726" s="150"/>
      <c r="DCQ726" s="150"/>
      <c r="DCR726" s="150"/>
      <c r="DCS726" s="150"/>
      <c r="DCT726" s="150"/>
      <c r="DCU726" s="150"/>
      <c r="DCV726" s="150"/>
      <c r="DCW726" s="150"/>
      <c r="DCX726" s="150"/>
      <c r="DCY726" s="150"/>
      <c r="DCZ726" s="150"/>
      <c r="DDA726" s="150"/>
      <c r="DDB726" s="150"/>
      <c r="DDC726" s="150"/>
      <c r="DDD726" s="150"/>
      <c r="DDE726" s="150"/>
      <c r="DDF726" s="150"/>
      <c r="DDG726" s="150"/>
      <c r="DDH726" s="150"/>
      <c r="DDI726" s="150"/>
      <c r="DDJ726" s="150"/>
      <c r="DDK726" s="150"/>
      <c r="DDL726" s="150"/>
      <c r="DDM726" s="150"/>
      <c r="DDN726" s="150"/>
      <c r="DDO726" s="150"/>
      <c r="DDP726" s="150"/>
      <c r="DDQ726" s="150"/>
      <c r="DDR726" s="150"/>
      <c r="DDS726" s="150"/>
      <c r="DDT726" s="150"/>
      <c r="DDU726" s="150"/>
      <c r="DDV726" s="150"/>
      <c r="DDW726" s="150"/>
      <c r="DDX726" s="150"/>
      <c r="DDY726" s="150"/>
      <c r="DDZ726" s="150"/>
      <c r="DEA726" s="150"/>
      <c r="DEB726" s="150"/>
      <c r="DEC726" s="150"/>
      <c r="DED726" s="150"/>
      <c r="DEE726" s="150"/>
      <c r="DEF726" s="150"/>
      <c r="DEG726" s="150"/>
      <c r="DEH726" s="150"/>
      <c r="DEI726" s="150"/>
      <c r="DEJ726" s="150"/>
      <c r="DEK726" s="150"/>
      <c r="DEL726" s="150"/>
      <c r="DEM726" s="150"/>
      <c r="DEN726" s="150"/>
      <c r="DEO726" s="150"/>
      <c r="DEP726" s="150"/>
      <c r="DEQ726" s="150"/>
      <c r="DER726" s="150"/>
      <c r="DES726" s="150"/>
      <c r="DET726" s="150"/>
      <c r="DEU726" s="150"/>
      <c r="DEV726" s="150"/>
      <c r="DEW726" s="150"/>
      <c r="DEX726" s="150"/>
      <c r="DEY726" s="150"/>
      <c r="DEZ726" s="150"/>
      <c r="DFA726" s="150"/>
      <c r="DFB726" s="150"/>
      <c r="DFC726" s="150"/>
      <c r="DFD726" s="150"/>
      <c r="DFE726" s="150"/>
      <c r="DFF726" s="150"/>
      <c r="DFG726" s="150"/>
      <c r="DFH726" s="150"/>
      <c r="DFI726" s="150"/>
      <c r="DFJ726" s="150"/>
      <c r="DFK726" s="150"/>
      <c r="DFL726" s="150"/>
      <c r="DFM726" s="150"/>
      <c r="DFN726" s="150"/>
      <c r="DFO726" s="150"/>
      <c r="DFP726" s="150"/>
      <c r="DFQ726" s="150"/>
      <c r="DFR726" s="150"/>
      <c r="DFS726" s="150"/>
      <c r="DFT726" s="150"/>
      <c r="DFU726" s="150"/>
      <c r="DFV726" s="150"/>
      <c r="DFW726" s="150"/>
      <c r="DFX726" s="150"/>
      <c r="DFY726" s="150"/>
      <c r="DFZ726" s="150"/>
      <c r="DGA726" s="150"/>
      <c r="DGB726" s="150"/>
      <c r="DGC726" s="150"/>
      <c r="DGD726" s="150"/>
      <c r="DGE726" s="150"/>
      <c r="DGF726" s="150"/>
      <c r="DGG726" s="150"/>
      <c r="DGH726" s="150"/>
      <c r="DGI726" s="150"/>
      <c r="DGJ726" s="150"/>
      <c r="DGK726" s="150"/>
      <c r="DGL726" s="150"/>
      <c r="DGM726" s="150"/>
      <c r="DGN726" s="150"/>
      <c r="DGO726" s="150"/>
      <c r="DGP726" s="150"/>
      <c r="DGQ726" s="150"/>
      <c r="DGR726" s="150"/>
      <c r="DGS726" s="150"/>
      <c r="DGT726" s="150"/>
      <c r="DGU726" s="150"/>
      <c r="DGV726" s="150"/>
      <c r="DGW726" s="150"/>
      <c r="DGX726" s="150"/>
      <c r="DGY726" s="150"/>
      <c r="DGZ726" s="150"/>
      <c r="DHA726" s="150"/>
      <c r="DHB726" s="150"/>
      <c r="DHC726" s="150"/>
      <c r="DHD726" s="150"/>
      <c r="DHE726" s="150"/>
      <c r="DHF726" s="150"/>
      <c r="DHG726" s="150"/>
      <c r="DHH726" s="150"/>
      <c r="DHI726" s="150"/>
      <c r="DHJ726" s="150"/>
      <c r="DHK726" s="150"/>
      <c r="DHL726" s="150"/>
      <c r="DHM726" s="150"/>
      <c r="DHN726" s="150"/>
      <c r="DHO726" s="150"/>
      <c r="DHP726" s="150"/>
      <c r="DHQ726" s="150"/>
      <c r="DHR726" s="150"/>
      <c r="DHS726" s="150"/>
      <c r="DHT726" s="150"/>
      <c r="DHU726" s="150"/>
      <c r="DHV726" s="150"/>
      <c r="DHW726" s="150"/>
      <c r="DHX726" s="150"/>
      <c r="DHY726" s="150"/>
      <c r="DHZ726" s="150"/>
      <c r="DIA726" s="150"/>
      <c r="DIB726" s="150"/>
      <c r="DIC726" s="150"/>
      <c r="DID726" s="150"/>
      <c r="DIE726" s="150"/>
      <c r="DIF726" s="150"/>
      <c r="DIG726" s="150"/>
      <c r="DIH726" s="150"/>
      <c r="DII726" s="150"/>
      <c r="DIJ726" s="150"/>
      <c r="DIK726" s="150"/>
      <c r="DIL726" s="150"/>
      <c r="DIM726" s="150"/>
      <c r="DIN726" s="150"/>
      <c r="DIO726" s="150"/>
      <c r="DIP726" s="150"/>
      <c r="DIQ726" s="150"/>
      <c r="DIR726" s="150"/>
      <c r="DIS726" s="150"/>
      <c r="DIT726" s="150"/>
      <c r="DIU726" s="150"/>
      <c r="DIV726" s="150"/>
      <c r="DIW726" s="150"/>
      <c r="DIX726" s="150"/>
      <c r="DIY726" s="150"/>
      <c r="DIZ726" s="150"/>
      <c r="DJA726" s="150"/>
      <c r="DJB726" s="150"/>
      <c r="DJC726" s="150"/>
      <c r="DJD726" s="150"/>
      <c r="DJE726" s="150"/>
      <c r="DJF726" s="150"/>
      <c r="DJG726" s="150"/>
      <c r="DJH726" s="150"/>
      <c r="DJI726" s="150"/>
      <c r="DJJ726" s="150"/>
      <c r="DJK726" s="150"/>
      <c r="DJL726" s="150"/>
      <c r="DJM726" s="150"/>
      <c r="DJN726" s="150"/>
      <c r="DJO726" s="150"/>
      <c r="DJP726" s="150"/>
      <c r="DJQ726" s="150"/>
      <c r="DJR726" s="150"/>
      <c r="DJS726" s="150"/>
      <c r="DJT726" s="150"/>
      <c r="DJU726" s="150"/>
      <c r="DJV726" s="150"/>
      <c r="DJW726" s="150"/>
      <c r="DJX726" s="150"/>
      <c r="DJY726" s="150"/>
      <c r="DJZ726" s="150"/>
      <c r="DKA726" s="150"/>
      <c r="DKB726" s="150"/>
      <c r="DKC726" s="150"/>
      <c r="DKD726" s="150"/>
      <c r="DKE726" s="150"/>
      <c r="DKF726" s="150"/>
      <c r="DKG726" s="150"/>
      <c r="DKH726" s="150"/>
      <c r="DKI726" s="150"/>
      <c r="DKJ726" s="150"/>
      <c r="DKK726" s="150"/>
      <c r="DKL726" s="150"/>
      <c r="DKM726" s="150"/>
      <c r="DKN726" s="150"/>
      <c r="DKO726" s="150"/>
      <c r="DKP726" s="150"/>
      <c r="DKQ726" s="150"/>
      <c r="DKR726" s="150"/>
      <c r="DKS726" s="150"/>
      <c r="DKT726" s="150"/>
      <c r="DKU726" s="150"/>
      <c r="DKV726" s="150"/>
      <c r="DKW726" s="150"/>
      <c r="DKX726" s="150"/>
      <c r="DKY726" s="150"/>
      <c r="DKZ726" s="150"/>
      <c r="DLA726" s="150"/>
      <c r="DLB726" s="150"/>
      <c r="DLC726" s="150"/>
      <c r="DLD726" s="150"/>
      <c r="DLE726" s="150"/>
      <c r="DLF726" s="150"/>
      <c r="DLG726" s="150"/>
      <c r="DLH726" s="150"/>
      <c r="DLI726" s="150"/>
      <c r="DLJ726" s="150"/>
      <c r="DLK726" s="150"/>
      <c r="DLL726" s="150"/>
      <c r="DLM726" s="150"/>
      <c r="DLN726" s="150"/>
      <c r="DLO726" s="150"/>
      <c r="DLP726" s="150"/>
      <c r="DLQ726" s="150"/>
      <c r="DLR726" s="150"/>
      <c r="DLS726" s="150"/>
      <c r="DLT726" s="150"/>
      <c r="DLU726" s="150"/>
      <c r="DLV726" s="150"/>
      <c r="DLW726" s="150"/>
      <c r="DLX726" s="150"/>
      <c r="DLY726" s="150"/>
      <c r="DLZ726" s="150"/>
      <c r="DMA726" s="150"/>
      <c r="DMB726" s="150"/>
      <c r="DMC726" s="150"/>
      <c r="DMD726" s="150"/>
      <c r="DME726" s="150"/>
      <c r="DMF726" s="150"/>
      <c r="DMG726" s="150"/>
      <c r="DMH726" s="150"/>
      <c r="DMI726" s="150"/>
      <c r="DMJ726" s="150"/>
      <c r="DMK726" s="150"/>
      <c r="DML726" s="150"/>
      <c r="DMM726" s="150"/>
      <c r="DMN726" s="150"/>
      <c r="DMO726" s="150"/>
      <c r="DMP726" s="150"/>
      <c r="DMQ726" s="150"/>
      <c r="DMR726" s="150"/>
      <c r="DMS726" s="150"/>
      <c r="DMT726" s="150"/>
      <c r="DMU726" s="150"/>
      <c r="DMV726" s="150"/>
      <c r="DMW726" s="150"/>
      <c r="DMX726" s="150"/>
      <c r="DMY726" s="150"/>
      <c r="DMZ726" s="150"/>
      <c r="DNA726" s="150"/>
      <c r="DNB726" s="150"/>
      <c r="DNC726" s="150"/>
      <c r="DND726" s="150"/>
      <c r="DNE726" s="150"/>
      <c r="DNF726" s="150"/>
      <c r="DNG726" s="150"/>
      <c r="DNH726" s="150"/>
      <c r="DNI726" s="150"/>
      <c r="DNJ726" s="150"/>
      <c r="DNK726" s="150"/>
      <c r="DNL726" s="150"/>
      <c r="DNM726" s="150"/>
      <c r="DNN726" s="150"/>
      <c r="DNO726" s="150"/>
      <c r="DNP726" s="150"/>
      <c r="DNQ726" s="150"/>
      <c r="DNR726" s="150"/>
      <c r="DNS726" s="150"/>
      <c r="DNT726" s="150"/>
      <c r="DNU726" s="150"/>
      <c r="DNV726" s="150"/>
      <c r="DNW726" s="150"/>
      <c r="DNX726" s="150"/>
      <c r="DNY726" s="150"/>
      <c r="DNZ726" s="150"/>
      <c r="DOA726" s="150"/>
      <c r="DOB726" s="150"/>
      <c r="DOC726" s="150"/>
      <c r="DOD726" s="150"/>
      <c r="DOE726" s="150"/>
      <c r="DOF726" s="150"/>
      <c r="DOG726" s="150"/>
      <c r="DOH726" s="150"/>
      <c r="DOI726" s="150"/>
      <c r="DOJ726" s="150"/>
      <c r="DOK726" s="150"/>
      <c r="DOL726" s="150"/>
      <c r="DOM726" s="150"/>
      <c r="DON726" s="150"/>
      <c r="DOO726" s="150"/>
      <c r="DOP726" s="150"/>
      <c r="DOQ726" s="150"/>
      <c r="DOR726" s="150"/>
      <c r="DOS726" s="150"/>
      <c r="DOT726" s="150"/>
      <c r="DOU726" s="150"/>
      <c r="DOV726" s="150"/>
      <c r="DOW726" s="150"/>
      <c r="DOX726" s="150"/>
      <c r="DOY726" s="150"/>
      <c r="DOZ726" s="150"/>
      <c r="DPA726" s="150"/>
      <c r="DPB726" s="150"/>
      <c r="DPC726" s="150"/>
      <c r="DPD726" s="150"/>
      <c r="DPE726" s="150"/>
      <c r="DPF726" s="150"/>
      <c r="DPG726" s="150"/>
      <c r="DPH726" s="150"/>
      <c r="DPI726" s="150"/>
      <c r="DPJ726" s="150"/>
      <c r="DPK726" s="150"/>
      <c r="DPL726" s="150"/>
      <c r="DPM726" s="150"/>
      <c r="DPN726" s="150"/>
      <c r="DPO726" s="150"/>
      <c r="DPP726" s="150"/>
      <c r="DPQ726" s="150"/>
      <c r="DPR726" s="150"/>
      <c r="DPS726" s="150"/>
      <c r="DPT726" s="150"/>
      <c r="DPU726" s="150"/>
      <c r="DPV726" s="150"/>
      <c r="DPW726" s="150"/>
      <c r="DPX726" s="150"/>
      <c r="DPY726" s="150"/>
      <c r="DPZ726" s="150"/>
      <c r="DQA726" s="150"/>
      <c r="DQB726" s="150"/>
      <c r="DQC726" s="150"/>
      <c r="DQD726" s="150"/>
      <c r="DQE726" s="150"/>
      <c r="DQF726" s="150"/>
      <c r="DQG726" s="150"/>
      <c r="DQH726" s="150"/>
      <c r="DQI726" s="150"/>
      <c r="DQJ726" s="150"/>
      <c r="DQK726" s="150"/>
      <c r="DQL726" s="150"/>
      <c r="DQM726" s="150"/>
      <c r="DQN726" s="150"/>
      <c r="DQO726" s="150"/>
      <c r="DQP726" s="150"/>
      <c r="DQQ726" s="150"/>
      <c r="DQR726" s="150"/>
      <c r="DQS726" s="150"/>
      <c r="DQT726" s="150"/>
      <c r="DQU726" s="150"/>
      <c r="DQV726" s="150"/>
      <c r="DQW726" s="150"/>
      <c r="DQX726" s="150"/>
      <c r="DQY726" s="150"/>
      <c r="DQZ726" s="150"/>
      <c r="DRA726" s="150"/>
      <c r="DRB726" s="150"/>
      <c r="DRC726" s="150"/>
      <c r="DRD726" s="150"/>
      <c r="DRE726" s="150"/>
      <c r="DRF726" s="150"/>
      <c r="DRG726" s="150"/>
      <c r="DRH726" s="150"/>
      <c r="DRI726" s="150"/>
      <c r="DRJ726" s="150"/>
      <c r="DRK726" s="150"/>
      <c r="DRL726" s="150"/>
      <c r="DRM726" s="150"/>
      <c r="DRN726" s="150"/>
      <c r="DRO726" s="150"/>
      <c r="DRP726" s="150"/>
      <c r="DRQ726" s="150"/>
      <c r="DRR726" s="150"/>
      <c r="DRS726" s="150"/>
      <c r="DRT726" s="150"/>
      <c r="DRU726" s="150"/>
      <c r="DRV726" s="150"/>
      <c r="DRW726" s="150"/>
      <c r="DRX726" s="150"/>
      <c r="DRY726" s="150"/>
      <c r="DRZ726" s="150"/>
      <c r="DSA726" s="150"/>
      <c r="DSB726" s="150"/>
      <c r="DSC726" s="150"/>
      <c r="DSD726" s="150"/>
      <c r="DSE726" s="150"/>
      <c r="DSF726" s="150"/>
      <c r="DSG726" s="150"/>
      <c r="DSH726" s="150"/>
      <c r="DSI726" s="150"/>
      <c r="DSJ726" s="150"/>
      <c r="DSK726" s="150"/>
      <c r="DSL726" s="150"/>
      <c r="DSM726" s="150"/>
      <c r="DSN726" s="150"/>
      <c r="DSO726" s="150"/>
      <c r="DSP726" s="150"/>
      <c r="DSQ726" s="150"/>
      <c r="DSR726" s="150"/>
      <c r="DSS726" s="150"/>
      <c r="DST726" s="150"/>
      <c r="DSU726" s="150"/>
      <c r="DSV726" s="150"/>
      <c r="DSW726" s="150"/>
      <c r="DSX726" s="150"/>
      <c r="DSY726" s="150"/>
      <c r="DSZ726" s="150"/>
      <c r="DTA726" s="150"/>
      <c r="DTB726" s="150"/>
      <c r="DTC726" s="150"/>
      <c r="DTD726" s="150"/>
      <c r="DTE726" s="150"/>
      <c r="DTF726" s="150"/>
      <c r="DTG726" s="150"/>
      <c r="DTH726" s="150"/>
      <c r="DTI726" s="150"/>
      <c r="DTJ726" s="150"/>
      <c r="DTK726" s="150"/>
      <c r="DTL726" s="150"/>
      <c r="DTM726" s="150"/>
      <c r="DTN726" s="150"/>
      <c r="DTO726" s="150"/>
      <c r="DTP726" s="150"/>
      <c r="DTQ726" s="150"/>
      <c r="DTR726" s="150"/>
      <c r="DTS726" s="150"/>
      <c r="DTT726" s="150"/>
      <c r="DTU726" s="150"/>
      <c r="DTV726" s="150"/>
      <c r="DTW726" s="150"/>
      <c r="DTX726" s="150"/>
      <c r="DTY726" s="150"/>
      <c r="DTZ726" s="150"/>
      <c r="DUA726" s="150"/>
      <c r="DUB726" s="150"/>
      <c r="DUC726" s="150"/>
      <c r="DUD726" s="150"/>
      <c r="DUE726" s="150"/>
      <c r="DUF726" s="150"/>
      <c r="DUG726" s="150"/>
      <c r="DUH726" s="150"/>
      <c r="DUI726" s="150"/>
      <c r="DUJ726" s="150"/>
      <c r="DUK726" s="150"/>
      <c r="DUL726" s="150"/>
      <c r="DUM726" s="150"/>
      <c r="DUN726" s="150"/>
      <c r="DUO726" s="150"/>
      <c r="DUP726" s="150"/>
      <c r="DUQ726" s="150"/>
      <c r="DUR726" s="150"/>
      <c r="DUS726" s="150"/>
      <c r="DUT726" s="150"/>
      <c r="DUU726" s="150"/>
      <c r="DUV726" s="150"/>
      <c r="DUW726" s="150"/>
      <c r="DUX726" s="150"/>
      <c r="DUY726" s="150"/>
      <c r="DUZ726" s="150"/>
      <c r="DVA726" s="150"/>
      <c r="DVB726" s="150"/>
      <c r="DVC726" s="150"/>
      <c r="DVD726" s="150"/>
      <c r="DVE726" s="150"/>
      <c r="DVF726" s="150"/>
      <c r="DVG726" s="150"/>
      <c r="DVH726" s="150"/>
      <c r="DVI726" s="150"/>
      <c r="DVJ726" s="150"/>
      <c r="DVK726" s="150"/>
      <c r="DVL726" s="150"/>
      <c r="DVM726" s="150"/>
      <c r="DVN726" s="150"/>
      <c r="DVO726" s="150"/>
      <c r="DVP726" s="150"/>
      <c r="DVQ726" s="150"/>
      <c r="DVR726" s="150"/>
      <c r="DVS726" s="150"/>
      <c r="DVT726" s="150"/>
      <c r="DVU726" s="150"/>
      <c r="DVV726" s="150"/>
      <c r="DVW726" s="150"/>
      <c r="DVX726" s="150"/>
      <c r="DVY726" s="150"/>
      <c r="DVZ726" s="150"/>
      <c r="DWA726" s="150"/>
      <c r="DWB726" s="150"/>
      <c r="DWC726" s="150"/>
      <c r="DWD726" s="150"/>
      <c r="DWE726" s="150"/>
      <c r="DWF726" s="150"/>
      <c r="DWG726" s="150"/>
      <c r="DWH726" s="150"/>
      <c r="DWI726" s="150"/>
      <c r="DWJ726" s="150"/>
      <c r="DWK726" s="150"/>
      <c r="DWL726" s="150"/>
      <c r="DWM726" s="150"/>
      <c r="DWN726" s="150"/>
      <c r="DWO726" s="150"/>
      <c r="DWP726" s="150"/>
      <c r="DWQ726" s="150"/>
      <c r="DWR726" s="150"/>
      <c r="DWS726" s="150"/>
      <c r="DWT726" s="150"/>
      <c r="DWU726" s="150"/>
      <c r="DWV726" s="150"/>
      <c r="DWW726" s="150"/>
      <c r="DWX726" s="150"/>
      <c r="DWY726" s="150"/>
      <c r="DWZ726" s="150"/>
      <c r="DXA726" s="150"/>
      <c r="DXB726" s="150"/>
      <c r="DXC726" s="150"/>
      <c r="DXD726" s="150"/>
      <c r="DXE726" s="150"/>
      <c r="DXF726" s="150"/>
      <c r="DXG726" s="150"/>
      <c r="DXH726" s="150"/>
      <c r="DXI726" s="150"/>
      <c r="DXJ726" s="150"/>
      <c r="DXK726" s="150"/>
      <c r="DXL726" s="150"/>
      <c r="DXM726" s="150"/>
      <c r="DXN726" s="150"/>
      <c r="DXO726" s="150"/>
      <c r="DXP726" s="150"/>
      <c r="DXQ726" s="150"/>
      <c r="DXR726" s="150"/>
      <c r="DXS726" s="150"/>
      <c r="DXT726" s="150"/>
      <c r="DXU726" s="150"/>
      <c r="DXV726" s="150"/>
      <c r="DXW726" s="150"/>
      <c r="DXX726" s="150"/>
      <c r="DXY726" s="150"/>
      <c r="DXZ726" s="150"/>
      <c r="DYA726" s="150"/>
      <c r="DYB726" s="150"/>
      <c r="DYC726" s="150"/>
      <c r="DYD726" s="150"/>
      <c r="DYE726" s="150"/>
      <c r="DYF726" s="150"/>
      <c r="DYG726" s="150"/>
      <c r="DYH726" s="150"/>
      <c r="DYI726" s="150"/>
      <c r="DYJ726" s="150"/>
      <c r="DYK726" s="150"/>
      <c r="DYL726" s="150"/>
      <c r="DYM726" s="150"/>
      <c r="DYN726" s="150"/>
      <c r="DYO726" s="150"/>
      <c r="DYP726" s="150"/>
      <c r="DYQ726" s="150"/>
      <c r="DYR726" s="150"/>
      <c r="DYS726" s="150"/>
      <c r="DYT726" s="150"/>
      <c r="DYU726" s="150"/>
      <c r="DYV726" s="150"/>
      <c r="DYW726" s="150"/>
      <c r="DYX726" s="150"/>
      <c r="DYY726" s="150"/>
      <c r="DYZ726" s="150"/>
      <c r="DZA726" s="150"/>
      <c r="DZB726" s="150"/>
      <c r="DZC726" s="150"/>
      <c r="DZD726" s="150"/>
      <c r="DZE726" s="150"/>
      <c r="DZF726" s="150"/>
      <c r="DZG726" s="150"/>
      <c r="DZH726" s="150"/>
      <c r="DZI726" s="150"/>
      <c r="DZJ726" s="150"/>
      <c r="DZK726" s="150"/>
      <c r="DZL726" s="150"/>
      <c r="DZM726" s="150"/>
      <c r="DZN726" s="150"/>
      <c r="DZO726" s="150"/>
      <c r="DZP726" s="150"/>
      <c r="DZQ726" s="150"/>
      <c r="DZR726" s="150"/>
      <c r="DZS726" s="150"/>
      <c r="DZT726" s="150"/>
      <c r="DZU726" s="150"/>
      <c r="DZV726" s="150"/>
      <c r="DZW726" s="150"/>
      <c r="DZX726" s="150"/>
      <c r="DZY726" s="150"/>
      <c r="DZZ726" s="150"/>
      <c r="EAA726" s="150"/>
      <c r="EAB726" s="150"/>
      <c r="EAC726" s="150"/>
      <c r="EAD726" s="150"/>
      <c r="EAE726" s="150"/>
      <c r="EAF726" s="150"/>
      <c r="EAG726" s="150"/>
      <c r="EAH726" s="150"/>
      <c r="EAI726" s="150"/>
      <c r="EAJ726" s="150"/>
      <c r="EAK726" s="150"/>
      <c r="EAL726" s="150"/>
      <c r="EAM726" s="150"/>
      <c r="EAN726" s="150"/>
      <c r="EAO726" s="150"/>
      <c r="EAP726" s="150"/>
      <c r="EAQ726" s="150"/>
      <c r="EAR726" s="150"/>
      <c r="EAS726" s="150"/>
      <c r="EAT726" s="150"/>
      <c r="EAU726" s="150"/>
      <c r="EAV726" s="150"/>
      <c r="EAW726" s="150"/>
      <c r="EAX726" s="150"/>
      <c r="EAY726" s="150"/>
      <c r="EAZ726" s="150"/>
      <c r="EBA726" s="150"/>
      <c r="EBB726" s="150"/>
      <c r="EBC726" s="150"/>
      <c r="EBD726" s="150"/>
      <c r="EBE726" s="150"/>
      <c r="EBF726" s="150"/>
      <c r="EBG726" s="150"/>
      <c r="EBH726" s="150"/>
      <c r="EBI726" s="150"/>
      <c r="EBJ726" s="150"/>
      <c r="EBK726" s="150"/>
      <c r="EBL726" s="150"/>
      <c r="EBM726" s="150"/>
      <c r="EBN726" s="150"/>
      <c r="EBO726" s="150"/>
      <c r="EBP726" s="150"/>
      <c r="EBQ726" s="150"/>
      <c r="EBR726" s="150"/>
      <c r="EBS726" s="150"/>
      <c r="EBT726" s="150"/>
      <c r="EBU726" s="150"/>
      <c r="EBV726" s="150"/>
      <c r="EBW726" s="150"/>
      <c r="EBX726" s="150"/>
      <c r="EBY726" s="150"/>
      <c r="EBZ726" s="150"/>
      <c r="ECA726" s="150"/>
      <c r="ECB726" s="150"/>
      <c r="ECC726" s="150"/>
      <c r="ECD726" s="150"/>
      <c r="ECE726" s="150"/>
      <c r="ECF726" s="150"/>
      <c r="ECG726" s="150"/>
      <c r="ECH726" s="150"/>
      <c r="ECI726" s="150"/>
      <c r="ECJ726" s="150"/>
      <c r="ECK726" s="150"/>
      <c r="ECL726" s="150"/>
      <c r="ECM726" s="150"/>
      <c r="ECN726" s="150"/>
      <c r="ECO726" s="150"/>
      <c r="ECP726" s="150"/>
      <c r="ECQ726" s="150"/>
      <c r="ECR726" s="150"/>
      <c r="ECS726" s="150"/>
      <c r="ECT726" s="150"/>
      <c r="ECU726" s="150"/>
      <c r="ECV726" s="150"/>
      <c r="ECW726" s="150"/>
      <c r="ECX726" s="150"/>
      <c r="ECY726" s="150"/>
      <c r="ECZ726" s="150"/>
      <c r="EDA726" s="150"/>
      <c r="EDB726" s="150"/>
      <c r="EDC726" s="150"/>
      <c r="EDD726" s="150"/>
      <c r="EDE726" s="150"/>
      <c r="EDF726" s="150"/>
      <c r="EDG726" s="150"/>
      <c r="EDH726" s="150"/>
      <c r="EDI726" s="150"/>
      <c r="EDJ726" s="150"/>
      <c r="EDK726" s="150"/>
      <c r="EDL726" s="150"/>
      <c r="EDM726" s="150"/>
      <c r="EDN726" s="150"/>
      <c r="EDO726" s="150"/>
      <c r="EDP726" s="150"/>
      <c r="EDQ726" s="150"/>
      <c r="EDR726" s="150"/>
      <c r="EDS726" s="150"/>
      <c r="EDT726" s="150"/>
      <c r="EDU726" s="150"/>
      <c r="EDV726" s="150"/>
      <c r="EDW726" s="150"/>
      <c r="EDX726" s="150"/>
      <c r="EDY726" s="150"/>
      <c r="EDZ726" s="150"/>
      <c r="EEA726" s="150"/>
      <c r="EEB726" s="150"/>
      <c r="EEC726" s="150"/>
      <c r="EED726" s="150"/>
      <c r="EEE726" s="150"/>
      <c r="EEF726" s="150"/>
      <c r="EEG726" s="150"/>
      <c r="EEH726" s="150"/>
      <c r="EEI726" s="150"/>
      <c r="EEJ726" s="150"/>
      <c r="EEK726" s="150"/>
      <c r="EEL726" s="150"/>
      <c r="EEM726" s="150"/>
      <c r="EEN726" s="150"/>
      <c r="EEO726" s="150"/>
      <c r="EEP726" s="150"/>
      <c r="EEQ726" s="150"/>
      <c r="EER726" s="150"/>
      <c r="EES726" s="150"/>
      <c r="EET726" s="150"/>
      <c r="EEU726" s="150"/>
      <c r="EEV726" s="150"/>
      <c r="EEW726" s="150"/>
      <c r="EEX726" s="150"/>
      <c r="EEY726" s="150"/>
      <c r="EEZ726" s="150"/>
      <c r="EFA726" s="150"/>
      <c r="EFB726" s="150"/>
      <c r="EFC726" s="150"/>
      <c r="EFD726" s="150"/>
      <c r="EFE726" s="150"/>
      <c r="EFF726" s="150"/>
      <c r="EFG726" s="150"/>
      <c r="EFH726" s="150"/>
      <c r="EFI726" s="150"/>
      <c r="EFJ726" s="150"/>
      <c r="EFK726" s="150"/>
      <c r="EFL726" s="150"/>
      <c r="EFM726" s="150"/>
      <c r="EFN726" s="150"/>
      <c r="EFO726" s="150"/>
      <c r="EFP726" s="150"/>
      <c r="EFQ726" s="150"/>
      <c r="EFR726" s="150"/>
      <c r="EFS726" s="150"/>
      <c r="EFT726" s="150"/>
      <c r="EFU726" s="150"/>
      <c r="EFV726" s="150"/>
      <c r="EFW726" s="150"/>
      <c r="EFX726" s="150"/>
      <c r="EFY726" s="150"/>
      <c r="EFZ726" s="150"/>
      <c r="EGA726" s="150"/>
      <c r="EGB726" s="150"/>
      <c r="EGC726" s="150"/>
      <c r="EGD726" s="150"/>
      <c r="EGE726" s="150"/>
      <c r="EGF726" s="150"/>
      <c r="EGG726" s="150"/>
      <c r="EGH726" s="150"/>
      <c r="EGI726" s="150"/>
      <c r="EGJ726" s="150"/>
      <c r="EGK726" s="150"/>
      <c r="EGL726" s="150"/>
      <c r="EGM726" s="150"/>
      <c r="EGN726" s="150"/>
      <c r="EGO726" s="150"/>
      <c r="EGP726" s="150"/>
      <c r="EGQ726" s="150"/>
      <c r="EGR726" s="150"/>
      <c r="EGS726" s="150"/>
      <c r="EGT726" s="150"/>
      <c r="EGU726" s="150"/>
      <c r="EGV726" s="150"/>
      <c r="EGW726" s="150"/>
      <c r="EGX726" s="150"/>
      <c r="EGY726" s="150"/>
      <c r="EGZ726" s="150"/>
      <c r="EHA726" s="150"/>
      <c r="EHB726" s="150"/>
      <c r="EHC726" s="150"/>
      <c r="EHD726" s="150"/>
      <c r="EHE726" s="150"/>
      <c r="EHF726" s="150"/>
      <c r="EHG726" s="150"/>
      <c r="EHH726" s="150"/>
      <c r="EHI726" s="150"/>
      <c r="EHJ726" s="150"/>
      <c r="EHK726" s="150"/>
      <c r="EHL726" s="150"/>
      <c r="EHM726" s="150"/>
      <c r="EHN726" s="150"/>
      <c r="EHO726" s="150"/>
      <c r="EHP726" s="150"/>
      <c r="EHQ726" s="150"/>
      <c r="EHR726" s="150"/>
      <c r="EHS726" s="150"/>
      <c r="EHT726" s="150"/>
      <c r="EHU726" s="150"/>
      <c r="EHV726" s="150"/>
      <c r="EHW726" s="150"/>
      <c r="EHX726" s="150"/>
      <c r="EHY726" s="150"/>
      <c r="EHZ726" s="150"/>
      <c r="EIA726" s="150"/>
      <c r="EIB726" s="150"/>
      <c r="EIC726" s="150"/>
      <c r="EID726" s="150"/>
      <c r="EIE726" s="150"/>
      <c r="EIF726" s="150"/>
      <c r="EIG726" s="150"/>
      <c r="EIH726" s="150"/>
      <c r="EII726" s="150"/>
      <c r="EIJ726" s="150"/>
      <c r="EIK726" s="150"/>
      <c r="EIL726" s="150"/>
      <c r="EIM726" s="150"/>
      <c r="EIN726" s="150"/>
      <c r="EIO726" s="150"/>
      <c r="EIP726" s="150"/>
      <c r="EIQ726" s="150"/>
      <c r="EIR726" s="150"/>
      <c r="EIS726" s="150"/>
      <c r="EIT726" s="150"/>
      <c r="EIU726" s="150"/>
      <c r="EIV726" s="150"/>
      <c r="EIW726" s="150"/>
      <c r="EIX726" s="150"/>
      <c r="EIY726" s="150"/>
      <c r="EIZ726" s="150"/>
      <c r="EJA726" s="150"/>
      <c r="EJB726" s="150"/>
      <c r="EJC726" s="150"/>
      <c r="EJD726" s="150"/>
      <c r="EJE726" s="150"/>
      <c r="EJF726" s="150"/>
      <c r="EJG726" s="150"/>
      <c r="EJH726" s="150"/>
      <c r="EJI726" s="150"/>
      <c r="EJJ726" s="150"/>
      <c r="EJK726" s="150"/>
      <c r="EJL726" s="150"/>
      <c r="EJM726" s="150"/>
      <c r="EJN726" s="150"/>
      <c r="EJO726" s="150"/>
      <c r="EJP726" s="150"/>
      <c r="EJQ726" s="150"/>
      <c r="EJR726" s="150"/>
      <c r="EJS726" s="150"/>
      <c r="EJT726" s="150"/>
      <c r="EJU726" s="150"/>
      <c r="EJV726" s="150"/>
      <c r="EJW726" s="150"/>
      <c r="EJX726" s="150"/>
      <c r="EJY726" s="150"/>
      <c r="EJZ726" s="150"/>
      <c r="EKA726" s="150"/>
      <c r="EKB726" s="150"/>
      <c r="EKC726" s="150"/>
      <c r="EKD726" s="150"/>
      <c r="EKE726" s="150"/>
      <c r="EKF726" s="150"/>
      <c r="EKG726" s="150"/>
      <c r="EKH726" s="150"/>
      <c r="EKI726" s="150"/>
      <c r="EKJ726" s="150"/>
      <c r="EKK726" s="150"/>
      <c r="EKL726" s="150"/>
      <c r="EKM726" s="150"/>
      <c r="EKN726" s="150"/>
      <c r="EKO726" s="150"/>
      <c r="EKP726" s="150"/>
      <c r="EKQ726" s="150"/>
      <c r="EKR726" s="150"/>
      <c r="EKS726" s="150"/>
      <c r="EKT726" s="150"/>
      <c r="EKU726" s="150"/>
      <c r="EKV726" s="150"/>
      <c r="EKW726" s="150"/>
      <c r="EKX726" s="150"/>
      <c r="EKY726" s="150"/>
      <c r="EKZ726" s="150"/>
      <c r="ELA726" s="150"/>
      <c r="ELB726" s="150"/>
      <c r="ELC726" s="150"/>
      <c r="ELD726" s="150"/>
      <c r="ELE726" s="150"/>
      <c r="ELF726" s="150"/>
      <c r="ELG726" s="150"/>
      <c r="ELH726" s="150"/>
      <c r="ELI726" s="150"/>
      <c r="ELJ726" s="150"/>
      <c r="ELK726" s="150"/>
      <c r="ELL726" s="150"/>
      <c r="ELM726" s="150"/>
      <c r="ELN726" s="150"/>
      <c r="ELO726" s="150"/>
      <c r="ELP726" s="150"/>
      <c r="ELQ726" s="150"/>
      <c r="ELR726" s="150"/>
      <c r="ELS726" s="150"/>
      <c r="ELT726" s="150"/>
      <c r="ELU726" s="150"/>
      <c r="ELV726" s="150"/>
      <c r="ELW726" s="150"/>
      <c r="ELX726" s="150"/>
      <c r="ELY726" s="150"/>
      <c r="ELZ726" s="150"/>
      <c r="EMA726" s="150"/>
      <c r="EMB726" s="150"/>
      <c r="EMC726" s="150"/>
      <c r="EMD726" s="150"/>
      <c r="EME726" s="150"/>
      <c r="EMF726" s="150"/>
      <c r="EMG726" s="150"/>
      <c r="EMH726" s="150"/>
      <c r="EMI726" s="150"/>
      <c r="EMJ726" s="150"/>
      <c r="EMK726" s="150"/>
      <c r="EML726" s="150"/>
      <c r="EMM726" s="150"/>
      <c r="EMN726" s="150"/>
      <c r="EMO726" s="150"/>
      <c r="EMP726" s="150"/>
      <c r="EMQ726" s="150"/>
      <c r="EMR726" s="150"/>
      <c r="EMS726" s="150"/>
      <c r="EMT726" s="150"/>
      <c r="EMU726" s="150"/>
      <c r="EMV726" s="150"/>
      <c r="EMW726" s="150"/>
      <c r="EMX726" s="150"/>
      <c r="EMY726" s="150"/>
      <c r="EMZ726" s="150"/>
      <c r="ENA726" s="150"/>
      <c r="ENB726" s="150"/>
      <c r="ENC726" s="150"/>
      <c r="END726" s="150"/>
      <c r="ENE726" s="150"/>
      <c r="ENF726" s="150"/>
      <c r="ENG726" s="150"/>
      <c r="ENH726" s="150"/>
      <c r="ENI726" s="150"/>
      <c r="ENJ726" s="150"/>
      <c r="ENK726" s="150"/>
      <c r="ENL726" s="150"/>
      <c r="ENM726" s="150"/>
      <c r="ENN726" s="150"/>
      <c r="ENO726" s="150"/>
      <c r="ENP726" s="150"/>
      <c r="ENQ726" s="150"/>
      <c r="ENR726" s="150"/>
      <c r="ENS726" s="150"/>
      <c r="ENT726" s="150"/>
      <c r="ENU726" s="150"/>
      <c r="ENV726" s="150"/>
      <c r="ENW726" s="150"/>
      <c r="ENX726" s="150"/>
      <c r="ENY726" s="150"/>
      <c r="ENZ726" s="150"/>
      <c r="EOA726" s="150"/>
      <c r="EOB726" s="150"/>
      <c r="EOC726" s="150"/>
      <c r="EOD726" s="150"/>
      <c r="EOE726" s="150"/>
      <c r="EOF726" s="150"/>
      <c r="EOG726" s="150"/>
      <c r="EOH726" s="150"/>
      <c r="EOI726" s="150"/>
      <c r="EOJ726" s="150"/>
      <c r="EOK726" s="150"/>
      <c r="EOL726" s="150"/>
      <c r="EOM726" s="150"/>
      <c r="EON726" s="150"/>
      <c r="EOO726" s="150"/>
      <c r="EOP726" s="150"/>
      <c r="EOQ726" s="150"/>
      <c r="EOR726" s="150"/>
      <c r="EOS726" s="150"/>
      <c r="EOT726" s="150"/>
      <c r="EOU726" s="150"/>
      <c r="EOV726" s="150"/>
      <c r="EOW726" s="150"/>
      <c r="EOX726" s="150"/>
      <c r="EOY726" s="150"/>
      <c r="EOZ726" s="150"/>
      <c r="EPA726" s="150"/>
      <c r="EPB726" s="150"/>
      <c r="EPC726" s="150"/>
      <c r="EPD726" s="150"/>
      <c r="EPE726" s="150"/>
      <c r="EPF726" s="150"/>
      <c r="EPG726" s="150"/>
      <c r="EPH726" s="150"/>
      <c r="EPI726" s="150"/>
      <c r="EPJ726" s="150"/>
      <c r="EPK726" s="150"/>
      <c r="EPL726" s="150"/>
      <c r="EPM726" s="150"/>
      <c r="EPN726" s="150"/>
      <c r="EPO726" s="150"/>
      <c r="EPP726" s="150"/>
      <c r="EPQ726" s="150"/>
      <c r="EPR726" s="150"/>
      <c r="EPS726" s="150"/>
      <c r="EPT726" s="150"/>
      <c r="EPU726" s="150"/>
      <c r="EPV726" s="150"/>
      <c r="EPW726" s="150"/>
      <c r="EPX726" s="150"/>
      <c r="EPY726" s="150"/>
      <c r="EPZ726" s="150"/>
      <c r="EQA726" s="150"/>
      <c r="EQB726" s="150"/>
      <c r="EQC726" s="150"/>
      <c r="EQD726" s="150"/>
      <c r="EQE726" s="150"/>
      <c r="EQF726" s="150"/>
      <c r="EQG726" s="150"/>
      <c r="EQH726" s="150"/>
      <c r="EQI726" s="150"/>
      <c r="EQJ726" s="150"/>
      <c r="EQK726" s="150"/>
      <c r="EQL726" s="150"/>
      <c r="EQM726" s="150"/>
      <c r="EQN726" s="150"/>
      <c r="EQO726" s="150"/>
      <c r="EQP726" s="150"/>
      <c r="EQQ726" s="150"/>
      <c r="EQR726" s="150"/>
      <c r="EQS726" s="150"/>
      <c r="EQT726" s="150"/>
      <c r="EQU726" s="150"/>
      <c r="EQV726" s="150"/>
      <c r="EQW726" s="150"/>
      <c r="EQX726" s="150"/>
      <c r="EQY726" s="150"/>
      <c r="EQZ726" s="150"/>
      <c r="ERA726" s="150"/>
      <c r="ERB726" s="150"/>
      <c r="ERC726" s="150"/>
      <c r="ERD726" s="150"/>
      <c r="ERE726" s="150"/>
      <c r="ERF726" s="150"/>
      <c r="ERG726" s="150"/>
      <c r="ERH726" s="150"/>
      <c r="ERI726" s="150"/>
      <c r="ERJ726" s="150"/>
      <c r="ERK726" s="150"/>
      <c r="ERL726" s="150"/>
      <c r="ERM726" s="150"/>
      <c r="ERN726" s="150"/>
      <c r="ERO726" s="150"/>
      <c r="ERP726" s="150"/>
      <c r="ERQ726" s="150"/>
      <c r="ERR726" s="150"/>
      <c r="ERS726" s="150"/>
      <c r="ERT726" s="150"/>
      <c r="ERU726" s="150"/>
      <c r="ERV726" s="150"/>
      <c r="ERW726" s="150"/>
      <c r="ERX726" s="150"/>
      <c r="ERY726" s="150"/>
      <c r="ERZ726" s="150"/>
      <c r="ESA726" s="150"/>
      <c r="ESB726" s="150"/>
      <c r="ESC726" s="150"/>
      <c r="ESD726" s="150"/>
      <c r="ESE726" s="150"/>
      <c r="ESF726" s="150"/>
      <c r="ESG726" s="150"/>
      <c r="ESH726" s="150"/>
      <c r="ESI726" s="150"/>
      <c r="ESJ726" s="150"/>
      <c r="ESK726" s="150"/>
      <c r="ESL726" s="150"/>
      <c r="ESM726" s="150"/>
      <c r="ESN726" s="150"/>
      <c r="ESO726" s="150"/>
      <c r="ESP726" s="150"/>
      <c r="ESQ726" s="150"/>
      <c r="ESR726" s="150"/>
      <c r="ESS726" s="150"/>
      <c r="EST726" s="150"/>
      <c r="ESU726" s="150"/>
      <c r="ESV726" s="150"/>
      <c r="ESW726" s="150"/>
      <c r="ESX726" s="150"/>
      <c r="ESY726" s="150"/>
      <c r="ESZ726" s="150"/>
      <c r="ETA726" s="150"/>
      <c r="ETB726" s="150"/>
      <c r="ETC726" s="150"/>
      <c r="ETD726" s="150"/>
      <c r="ETE726" s="150"/>
      <c r="ETF726" s="150"/>
      <c r="ETG726" s="150"/>
      <c r="ETH726" s="150"/>
      <c r="ETI726" s="150"/>
      <c r="ETJ726" s="150"/>
      <c r="ETK726" s="150"/>
      <c r="ETL726" s="150"/>
      <c r="ETM726" s="150"/>
      <c r="ETN726" s="150"/>
      <c r="ETO726" s="150"/>
      <c r="ETP726" s="150"/>
      <c r="ETQ726" s="150"/>
      <c r="ETR726" s="150"/>
      <c r="ETS726" s="150"/>
      <c r="ETT726" s="150"/>
      <c r="ETU726" s="150"/>
      <c r="ETV726" s="150"/>
      <c r="ETW726" s="150"/>
      <c r="ETX726" s="150"/>
      <c r="ETY726" s="150"/>
      <c r="ETZ726" s="150"/>
      <c r="EUA726" s="150"/>
      <c r="EUB726" s="150"/>
      <c r="EUC726" s="150"/>
      <c r="EUD726" s="150"/>
      <c r="EUE726" s="150"/>
      <c r="EUF726" s="150"/>
      <c r="EUG726" s="150"/>
      <c r="EUH726" s="150"/>
      <c r="EUI726" s="150"/>
      <c r="EUJ726" s="150"/>
      <c r="EUK726" s="150"/>
      <c r="EUL726" s="150"/>
      <c r="EUM726" s="150"/>
      <c r="EUN726" s="150"/>
      <c r="EUO726" s="150"/>
      <c r="EUP726" s="150"/>
      <c r="EUQ726" s="150"/>
      <c r="EUR726" s="150"/>
      <c r="EUS726" s="150"/>
      <c r="EUT726" s="150"/>
      <c r="EUU726" s="150"/>
      <c r="EUV726" s="150"/>
      <c r="EUW726" s="150"/>
      <c r="EUX726" s="150"/>
      <c r="EUY726" s="150"/>
      <c r="EUZ726" s="150"/>
      <c r="EVA726" s="150"/>
      <c r="EVB726" s="150"/>
      <c r="EVC726" s="150"/>
      <c r="EVD726" s="150"/>
      <c r="EVE726" s="150"/>
      <c r="EVF726" s="150"/>
      <c r="EVG726" s="150"/>
      <c r="EVH726" s="150"/>
      <c r="EVI726" s="150"/>
      <c r="EVJ726" s="150"/>
      <c r="EVK726" s="150"/>
      <c r="EVL726" s="150"/>
      <c r="EVM726" s="150"/>
      <c r="EVN726" s="150"/>
      <c r="EVO726" s="150"/>
      <c r="EVP726" s="150"/>
      <c r="EVQ726" s="150"/>
      <c r="EVR726" s="150"/>
      <c r="EVS726" s="150"/>
      <c r="EVT726" s="150"/>
      <c r="EVU726" s="150"/>
      <c r="EVV726" s="150"/>
      <c r="EVW726" s="150"/>
      <c r="EVX726" s="150"/>
      <c r="EVY726" s="150"/>
      <c r="EVZ726" s="150"/>
      <c r="EWA726" s="150"/>
      <c r="EWB726" s="150"/>
      <c r="EWC726" s="150"/>
      <c r="EWD726" s="150"/>
      <c r="EWE726" s="150"/>
      <c r="EWF726" s="150"/>
      <c r="EWG726" s="150"/>
      <c r="EWH726" s="150"/>
      <c r="EWI726" s="150"/>
      <c r="EWJ726" s="150"/>
      <c r="EWK726" s="150"/>
      <c r="EWL726" s="150"/>
      <c r="EWM726" s="150"/>
      <c r="EWN726" s="150"/>
      <c r="EWO726" s="150"/>
      <c r="EWP726" s="150"/>
      <c r="EWQ726" s="150"/>
      <c r="EWR726" s="150"/>
      <c r="EWS726" s="150"/>
      <c r="EWT726" s="150"/>
      <c r="EWU726" s="150"/>
      <c r="EWV726" s="150"/>
      <c r="EWW726" s="150"/>
      <c r="EWX726" s="150"/>
      <c r="EWY726" s="150"/>
      <c r="EWZ726" s="150"/>
      <c r="EXA726" s="150"/>
      <c r="EXB726" s="150"/>
      <c r="EXC726" s="150"/>
      <c r="EXD726" s="150"/>
      <c r="EXE726" s="150"/>
      <c r="EXF726" s="150"/>
      <c r="EXG726" s="150"/>
      <c r="EXH726" s="150"/>
      <c r="EXI726" s="150"/>
      <c r="EXJ726" s="150"/>
      <c r="EXK726" s="150"/>
      <c r="EXL726" s="150"/>
      <c r="EXM726" s="150"/>
      <c r="EXN726" s="150"/>
      <c r="EXO726" s="150"/>
      <c r="EXP726" s="150"/>
      <c r="EXQ726" s="150"/>
      <c r="EXR726" s="150"/>
      <c r="EXS726" s="150"/>
      <c r="EXT726" s="150"/>
      <c r="EXU726" s="150"/>
      <c r="EXV726" s="150"/>
      <c r="EXW726" s="150"/>
      <c r="EXX726" s="150"/>
      <c r="EXY726" s="150"/>
      <c r="EXZ726" s="150"/>
      <c r="EYA726" s="150"/>
      <c r="EYB726" s="150"/>
      <c r="EYC726" s="150"/>
      <c r="EYD726" s="150"/>
      <c r="EYE726" s="150"/>
      <c r="EYF726" s="150"/>
      <c r="EYG726" s="150"/>
      <c r="EYH726" s="150"/>
      <c r="EYI726" s="150"/>
      <c r="EYJ726" s="150"/>
      <c r="EYK726" s="150"/>
      <c r="EYL726" s="150"/>
      <c r="EYM726" s="150"/>
      <c r="EYN726" s="150"/>
      <c r="EYO726" s="150"/>
      <c r="EYP726" s="150"/>
      <c r="EYQ726" s="150"/>
      <c r="EYR726" s="150"/>
      <c r="EYS726" s="150"/>
      <c r="EYT726" s="150"/>
      <c r="EYU726" s="150"/>
      <c r="EYV726" s="150"/>
      <c r="EYW726" s="150"/>
      <c r="EYX726" s="150"/>
      <c r="EYY726" s="150"/>
      <c r="EYZ726" s="150"/>
      <c r="EZA726" s="150"/>
      <c r="EZB726" s="150"/>
      <c r="EZC726" s="150"/>
      <c r="EZD726" s="150"/>
      <c r="EZE726" s="150"/>
      <c r="EZF726" s="150"/>
      <c r="EZG726" s="150"/>
      <c r="EZH726" s="150"/>
      <c r="EZI726" s="150"/>
      <c r="EZJ726" s="150"/>
      <c r="EZK726" s="150"/>
      <c r="EZL726" s="150"/>
      <c r="EZM726" s="150"/>
      <c r="EZN726" s="150"/>
      <c r="EZO726" s="150"/>
      <c r="EZP726" s="150"/>
      <c r="EZQ726" s="150"/>
      <c r="EZR726" s="150"/>
      <c r="EZS726" s="150"/>
      <c r="EZT726" s="150"/>
      <c r="EZU726" s="150"/>
      <c r="EZV726" s="150"/>
      <c r="EZW726" s="150"/>
      <c r="EZX726" s="150"/>
      <c r="EZY726" s="150"/>
      <c r="EZZ726" s="150"/>
      <c r="FAA726" s="150"/>
      <c r="FAB726" s="150"/>
      <c r="FAC726" s="150"/>
      <c r="FAD726" s="150"/>
      <c r="FAE726" s="150"/>
      <c r="FAF726" s="150"/>
      <c r="FAG726" s="150"/>
      <c r="FAH726" s="150"/>
      <c r="FAI726" s="150"/>
      <c r="FAJ726" s="150"/>
      <c r="FAK726" s="150"/>
      <c r="FAL726" s="150"/>
      <c r="FAM726" s="150"/>
      <c r="FAN726" s="150"/>
      <c r="FAO726" s="150"/>
      <c r="FAP726" s="150"/>
      <c r="FAQ726" s="150"/>
      <c r="FAR726" s="150"/>
      <c r="FAS726" s="150"/>
      <c r="FAT726" s="150"/>
      <c r="FAU726" s="150"/>
      <c r="FAV726" s="150"/>
      <c r="FAW726" s="150"/>
      <c r="FAX726" s="150"/>
      <c r="FAY726" s="150"/>
      <c r="FAZ726" s="150"/>
      <c r="FBA726" s="150"/>
      <c r="FBB726" s="150"/>
      <c r="FBC726" s="150"/>
      <c r="FBD726" s="150"/>
      <c r="FBE726" s="150"/>
      <c r="FBF726" s="150"/>
      <c r="FBG726" s="150"/>
      <c r="FBH726" s="150"/>
      <c r="FBI726" s="150"/>
      <c r="FBJ726" s="150"/>
      <c r="FBK726" s="150"/>
      <c r="FBL726" s="150"/>
      <c r="FBM726" s="150"/>
      <c r="FBN726" s="150"/>
      <c r="FBO726" s="150"/>
      <c r="FBP726" s="150"/>
      <c r="FBQ726" s="150"/>
      <c r="FBR726" s="150"/>
      <c r="FBS726" s="150"/>
      <c r="FBT726" s="150"/>
      <c r="FBU726" s="150"/>
      <c r="FBV726" s="150"/>
      <c r="FBW726" s="150"/>
      <c r="FBX726" s="150"/>
      <c r="FBY726" s="150"/>
      <c r="FBZ726" s="150"/>
      <c r="FCA726" s="150"/>
      <c r="FCB726" s="150"/>
      <c r="FCC726" s="150"/>
      <c r="FCD726" s="150"/>
      <c r="FCE726" s="150"/>
      <c r="FCF726" s="150"/>
      <c r="FCG726" s="150"/>
      <c r="FCH726" s="150"/>
      <c r="FCI726" s="150"/>
      <c r="FCJ726" s="150"/>
      <c r="FCK726" s="150"/>
      <c r="FCL726" s="150"/>
      <c r="FCM726" s="150"/>
      <c r="FCN726" s="150"/>
      <c r="FCO726" s="150"/>
      <c r="FCP726" s="150"/>
      <c r="FCQ726" s="150"/>
      <c r="FCR726" s="150"/>
      <c r="FCS726" s="150"/>
      <c r="FCT726" s="150"/>
      <c r="FCU726" s="150"/>
      <c r="FCV726" s="150"/>
      <c r="FCW726" s="150"/>
      <c r="FCX726" s="150"/>
      <c r="FCY726" s="150"/>
      <c r="FCZ726" s="150"/>
      <c r="FDA726" s="150"/>
      <c r="FDB726" s="150"/>
      <c r="FDC726" s="150"/>
      <c r="FDD726" s="150"/>
      <c r="FDE726" s="150"/>
      <c r="FDF726" s="150"/>
      <c r="FDG726" s="150"/>
      <c r="FDH726" s="150"/>
      <c r="FDI726" s="150"/>
      <c r="FDJ726" s="150"/>
      <c r="FDK726" s="150"/>
      <c r="FDL726" s="150"/>
      <c r="FDM726" s="150"/>
      <c r="FDN726" s="150"/>
      <c r="FDO726" s="150"/>
      <c r="FDP726" s="150"/>
      <c r="FDQ726" s="150"/>
      <c r="FDR726" s="150"/>
      <c r="FDS726" s="150"/>
      <c r="FDT726" s="150"/>
      <c r="FDU726" s="150"/>
      <c r="FDV726" s="150"/>
      <c r="FDW726" s="150"/>
      <c r="FDX726" s="150"/>
      <c r="FDY726" s="150"/>
      <c r="FDZ726" s="150"/>
      <c r="FEA726" s="150"/>
      <c r="FEB726" s="150"/>
      <c r="FEC726" s="150"/>
      <c r="FED726" s="150"/>
      <c r="FEE726" s="150"/>
      <c r="FEF726" s="150"/>
      <c r="FEG726" s="150"/>
      <c r="FEH726" s="150"/>
      <c r="FEI726" s="150"/>
      <c r="FEJ726" s="150"/>
      <c r="FEK726" s="150"/>
      <c r="FEL726" s="150"/>
      <c r="FEM726" s="150"/>
      <c r="FEN726" s="150"/>
      <c r="FEO726" s="150"/>
      <c r="FEP726" s="150"/>
      <c r="FEQ726" s="150"/>
      <c r="FER726" s="150"/>
      <c r="FES726" s="150"/>
      <c r="FET726" s="150"/>
      <c r="FEU726" s="150"/>
      <c r="FEV726" s="150"/>
      <c r="FEW726" s="150"/>
      <c r="FEX726" s="150"/>
      <c r="FEY726" s="150"/>
      <c r="FEZ726" s="150"/>
      <c r="FFA726" s="150"/>
      <c r="FFB726" s="150"/>
      <c r="FFC726" s="150"/>
      <c r="FFD726" s="150"/>
      <c r="FFE726" s="150"/>
      <c r="FFF726" s="150"/>
      <c r="FFG726" s="150"/>
      <c r="FFH726" s="150"/>
      <c r="FFI726" s="150"/>
      <c r="FFJ726" s="150"/>
      <c r="FFK726" s="150"/>
      <c r="FFL726" s="150"/>
      <c r="FFM726" s="150"/>
      <c r="FFN726" s="150"/>
      <c r="FFO726" s="150"/>
      <c r="FFP726" s="150"/>
      <c r="FFQ726" s="150"/>
      <c r="FFR726" s="150"/>
      <c r="FFS726" s="150"/>
      <c r="FFT726" s="150"/>
      <c r="FFU726" s="150"/>
      <c r="FFV726" s="150"/>
      <c r="FFW726" s="150"/>
      <c r="FFX726" s="150"/>
      <c r="FFY726" s="150"/>
      <c r="FFZ726" s="150"/>
      <c r="FGA726" s="150"/>
      <c r="FGB726" s="150"/>
      <c r="FGC726" s="150"/>
      <c r="FGD726" s="150"/>
      <c r="FGE726" s="150"/>
      <c r="FGF726" s="150"/>
      <c r="FGG726" s="150"/>
      <c r="FGH726" s="150"/>
      <c r="FGI726" s="150"/>
      <c r="FGJ726" s="150"/>
      <c r="FGK726" s="150"/>
      <c r="FGL726" s="150"/>
      <c r="FGM726" s="150"/>
      <c r="FGN726" s="150"/>
      <c r="FGO726" s="150"/>
      <c r="FGP726" s="150"/>
      <c r="FGQ726" s="150"/>
      <c r="FGR726" s="150"/>
      <c r="FGS726" s="150"/>
      <c r="FGT726" s="150"/>
      <c r="FGU726" s="150"/>
      <c r="FGV726" s="150"/>
      <c r="FGW726" s="150"/>
      <c r="FGX726" s="150"/>
      <c r="FGY726" s="150"/>
      <c r="FGZ726" s="150"/>
      <c r="FHA726" s="150"/>
      <c r="FHB726" s="150"/>
      <c r="FHC726" s="150"/>
      <c r="FHD726" s="150"/>
      <c r="FHE726" s="150"/>
      <c r="FHF726" s="150"/>
      <c r="FHG726" s="150"/>
      <c r="FHH726" s="150"/>
      <c r="FHI726" s="150"/>
      <c r="FHJ726" s="150"/>
      <c r="FHK726" s="150"/>
      <c r="FHL726" s="150"/>
      <c r="FHM726" s="150"/>
      <c r="FHN726" s="150"/>
      <c r="FHO726" s="150"/>
      <c r="FHP726" s="150"/>
      <c r="FHQ726" s="150"/>
      <c r="FHR726" s="150"/>
      <c r="FHS726" s="150"/>
      <c r="FHT726" s="150"/>
      <c r="FHU726" s="150"/>
      <c r="FHV726" s="150"/>
      <c r="FHW726" s="150"/>
      <c r="FHX726" s="150"/>
      <c r="FHY726" s="150"/>
      <c r="FHZ726" s="150"/>
      <c r="FIA726" s="150"/>
      <c r="FIB726" s="150"/>
      <c r="FIC726" s="150"/>
      <c r="FID726" s="150"/>
      <c r="FIE726" s="150"/>
      <c r="FIF726" s="150"/>
      <c r="FIG726" s="150"/>
      <c r="FIH726" s="150"/>
      <c r="FII726" s="150"/>
      <c r="FIJ726" s="150"/>
      <c r="FIK726" s="150"/>
      <c r="FIL726" s="150"/>
      <c r="FIM726" s="150"/>
      <c r="FIN726" s="150"/>
      <c r="FIO726" s="150"/>
      <c r="FIP726" s="150"/>
      <c r="FIQ726" s="150"/>
      <c r="FIR726" s="150"/>
      <c r="FIS726" s="150"/>
      <c r="FIT726" s="150"/>
      <c r="FIU726" s="150"/>
      <c r="FIV726" s="150"/>
      <c r="FIW726" s="150"/>
      <c r="FIX726" s="150"/>
      <c r="FIY726" s="150"/>
      <c r="FIZ726" s="150"/>
      <c r="FJA726" s="150"/>
      <c r="FJB726" s="150"/>
      <c r="FJC726" s="150"/>
      <c r="FJD726" s="150"/>
      <c r="FJE726" s="150"/>
      <c r="FJF726" s="150"/>
      <c r="FJG726" s="150"/>
      <c r="FJH726" s="150"/>
      <c r="FJI726" s="150"/>
      <c r="FJJ726" s="150"/>
      <c r="FJK726" s="150"/>
      <c r="FJL726" s="150"/>
      <c r="FJM726" s="150"/>
      <c r="FJN726" s="150"/>
      <c r="FJO726" s="150"/>
      <c r="FJP726" s="150"/>
      <c r="FJQ726" s="150"/>
      <c r="FJR726" s="150"/>
      <c r="FJS726" s="150"/>
      <c r="FJT726" s="150"/>
      <c r="FJU726" s="150"/>
      <c r="FJV726" s="150"/>
      <c r="FJW726" s="150"/>
      <c r="FJX726" s="150"/>
      <c r="FJY726" s="150"/>
      <c r="FJZ726" s="150"/>
      <c r="FKA726" s="150"/>
      <c r="FKB726" s="150"/>
      <c r="FKC726" s="150"/>
      <c r="FKD726" s="150"/>
      <c r="FKE726" s="150"/>
      <c r="FKF726" s="150"/>
      <c r="FKG726" s="150"/>
      <c r="FKH726" s="150"/>
      <c r="FKI726" s="150"/>
      <c r="FKJ726" s="150"/>
      <c r="FKK726" s="150"/>
      <c r="FKL726" s="150"/>
      <c r="FKM726" s="150"/>
      <c r="FKN726" s="150"/>
      <c r="FKO726" s="150"/>
      <c r="FKP726" s="150"/>
      <c r="FKQ726" s="150"/>
      <c r="FKR726" s="150"/>
      <c r="FKS726" s="150"/>
      <c r="FKT726" s="150"/>
      <c r="FKU726" s="150"/>
      <c r="FKV726" s="150"/>
      <c r="FKW726" s="150"/>
      <c r="FKX726" s="150"/>
      <c r="FKY726" s="150"/>
      <c r="FKZ726" s="150"/>
      <c r="FLA726" s="150"/>
      <c r="FLB726" s="150"/>
      <c r="FLC726" s="150"/>
      <c r="FLD726" s="150"/>
      <c r="FLE726" s="150"/>
      <c r="FLF726" s="150"/>
      <c r="FLG726" s="150"/>
      <c r="FLH726" s="150"/>
      <c r="FLI726" s="150"/>
      <c r="FLJ726" s="150"/>
      <c r="FLK726" s="150"/>
      <c r="FLL726" s="150"/>
      <c r="FLM726" s="150"/>
      <c r="FLN726" s="150"/>
      <c r="FLO726" s="150"/>
      <c r="FLP726" s="150"/>
      <c r="FLQ726" s="150"/>
      <c r="FLR726" s="150"/>
      <c r="FLS726" s="150"/>
      <c r="FLT726" s="150"/>
      <c r="FLU726" s="150"/>
      <c r="FLV726" s="150"/>
      <c r="FLW726" s="150"/>
      <c r="FLX726" s="150"/>
      <c r="FLY726" s="150"/>
      <c r="FLZ726" s="150"/>
      <c r="FMA726" s="150"/>
      <c r="FMB726" s="150"/>
      <c r="FMC726" s="150"/>
      <c r="FMD726" s="150"/>
      <c r="FME726" s="150"/>
      <c r="FMF726" s="150"/>
      <c r="FMG726" s="150"/>
      <c r="FMH726" s="150"/>
      <c r="FMI726" s="150"/>
      <c r="FMJ726" s="150"/>
      <c r="FMK726" s="150"/>
      <c r="FML726" s="150"/>
      <c r="FMM726" s="150"/>
      <c r="FMN726" s="150"/>
      <c r="FMO726" s="150"/>
      <c r="FMP726" s="150"/>
      <c r="FMQ726" s="150"/>
      <c r="FMR726" s="150"/>
      <c r="FMS726" s="150"/>
      <c r="FMT726" s="150"/>
      <c r="FMU726" s="150"/>
      <c r="FMV726" s="150"/>
      <c r="FMW726" s="150"/>
      <c r="FMX726" s="150"/>
      <c r="FMY726" s="150"/>
      <c r="FMZ726" s="150"/>
      <c r="FNA726" s="150"/>
      <c r="FNB726" s="150"/>
      <c r="FNC726" s="150"/>
      <c r="FND726" s="150"/>
      <c r="FNE726" s="150"/>
      <c r="FNF726" s="150"/>
      <c r="FNG726" s="150"/>
      <c r="FNH726" s="150"/>
      <c r="FNI726" s="150"/>
      <c r="FNJ726" s="150"/>
      <c r="FNK726" s="150"/>
      <c r="FNL726" s="150"/>
      <c r="FNM726" s="150"/>
      <c r="FNN726" s="150"/>
      <c r="FNO726" s="150"/>
      <c r="FNP726" s="150"/>
      <c r="FNQ726" s="150"/>
      <c r="FNR726" s="150"/>
      <c r="FNS726" s="150"/>
      <c r="FNT726" s="150"/>
      <c r="FNU726" s="150"/>
      <c r="FNV726" s="150"/>
      <c r="FNW726" s="150"/>
      <c r="FNX726" s="150"/>
      <c r="FNY726" s="150"/>
      <c r="FNZ726" s="150"/>
      <c r="FOA726" s="150"/>
      <c r="FOB726" s="150"/>
      <c r="FOC726" s="150"/>
      <c r="FOD726" s="150"/>
      <c r="FOE726" s="150"/>
      <c r="FOF726" s="150"/>
      <c r="FOG726" s="150"/>
      <c r="FOH726" s="150"/>
      <c r="FOI726" s="150"/>
      <c r="FOJ726" s="150"/>
      <c r="FOK726" s="150"/>
      <c r="FOL726" s="150"/>
      <c r="FOM726" s="150"/>
      <c r="FON726" s="150"/>
      <c r="FOO726" s="150"/>
      <c r="FOP726" s="150"/>
      <c r="FOQ726" s="150"/>
      <c r="FOR726" s="150"/>
      <c r="FOS726" s="150"/>
      <c r="FOT726" s="150"/>
      <c r="FOU726" s="150"/>
      <c r="FOV726" s="150"/>
      <c r="FOW726" s="150"/>
      <c r="FOX726" s="150"/>
      <c r="FOY726" s="150"/>
      <c r="FOZ726" s="150"/>
      <c r="FPA726" s="150"/>
      <c r="FPB726" s="150"/>
      <c r="FPC726" s="150"/>
      <c r="FPD726" s="150"/>
      <c r="FPE726" s="150"/>
      <c r="FPF726" s="150"/>
      <c r="FPG726" s="150"/>
      <c r="FPH726" s="150"/>
      <c r="FPI726" s="150"/>
      <c r="FPJ726" s="150"/>
      <c r="FPK726" s="150"/>
      <c r="FPL726" s="150"/>
      <c r="FPM726" s="150"/>
      <c r="FPN726" s="150"/>
      <c r="FPO726" s="150"/>
      <c r="FPP726" s="150"/>
      <c r="FPQ726" s="150"/>
      <c r="FPR726" s="150"/>
      <c r="FPS726" s="150"/>
      <c r="FPT726" s="150"/>
      <c r="FPU726" s="150"/>
      <c r="FPV726" s="150"/>
      <c r="FPW726" s="150"/>
      <c r="FPX726" s="150"/>
      <c r="FPY726" s="150"/>
      <c r="FPZ726" s="150"/>
      <c r="FQA726" s="150"/>
      <c r="FQB726" s="150"/>
      <c r="FQC726" s="150"/>
      <c r="FQD726" s="150"/>
      <c r="FQE726" s="150"/>
      <c r="FQF726" s="150"/>
      <c r="FQG726" s="150"/>
      <c r="FQH726" s="150"/>
      <c r="FQI726" s="150"/>
      <c r="FQJ726" s="150"/>
      <c r="FQK726" s="150"/>
      <c r="FQL726" s="150"/>
      <c r="FQM726" s="150"/>
      <c r="FQN726" s="150"/>
      <c r="FQO726" s="150"/>
      <c r="FQP726" s="150"/>
      <c r="FQQ726" s="150"/>
      <c r="FQR726" s="150"/>
      <c r="FQS726" s="150"/>
      <c r="FQT726" s="150"/>
      <c r="FQU726" s="150"/>
      <c r="FQV726" s="150"/>
      <c r="FQW726" s="150"/>
      <c r="FQX726" s="150"/>
      <c r="FQY726" s="150"/>
      <c r="FQZ726" s="150"/>
      <c r="FRA726" s="150"/>
      <c r="FRB726" s="150"/>
      <c r="FRC726" s="150"/>
      <c r="FRD726" s="150"/>
      <c r="FRE726" s="150"/>
      <c r="FRF726" s="150"/>
      <c r="FRG726" s="150"/>
      <c r="FRH726" s="150"/>
      <c r="FRI726" s="150"/>
      <c r="FRJ726" s="150"/>
      <c r="FRK726" s="150"/>
      <c r="FRL726" s="150"/>
      <c r="FRM726" s="150"/>
      <c r="FRN726" s="150"/>
      <c r="FRO726" s="150"/>
      <c r="FRP726" s="150"/>
      <c r="FRQ726" s="150"/>
      <c r="FRR726" s="150"/>
      <c r="FRS726" s="150"/>
      <c r="FRT726" s="150"/>
      <c r="FRU726" s="150"/>
      <c r="FRV726" s="150"/>
      <c r="FRW726" s="150"/>
      <c r="FRX726" s="150"/>
      <c r="FRY726" s="150"/>
      <c r="FRZ726" s="150"/>
      <c r="FSA726" s="150"/>
      <c r="FSB726" s="150"/>
      <c r="FSC726" s="150"/>
      <c r="FSD726" s="150"/>
      <c r="FSE726" s="150"/>
      <c r="FSF726" s="150"/>
      <c r="FSG726" s="150"/>
      <c r="FSH726" s="150"/>
      <c r="FSI726" s="150"/>
      <c r="FSJ726" s="150"/>
      <c r="FSK726" s="150"/>
      <c r="FSL726" s="150"/>
      <c r="FSM726" s="150"/>
      <c r="FSN726" s="150"/>
      <c r="FSO726" s="150"/>
      <c r="FSP726" s="150"/>
      <c r="FSQ726" s="150"/>
      <c r="FSR726" s="150"/>
      <c r="FSS726" s="150"/>
      <c r="FST726" s="150"/>
      <c r="FSU726" s="150"/>
      <c r="FSV726" s="150"/>
      <c r="FSW726" s="150"/>
      <c r="FSX726" s="150"/>
      <c r="FSY726" s="150"/>
      <c r="FSZ726" s="150"/>
      <c r="FTA726" s="150"/>
      <c r="FTB726" s="150"/>
      <c r="FTC726" s="150"/>
      <c r="FTD726" s="150"/>
      <c r="FTE726" s="150"/>
      <c r="FTF726" s="150"/>
      <c r="FTG726" s="150"/>
      <c r="FTH726" s="150"/>
      <c r="FTI726" s="150"/>
      <c r="FTJ726" s="150"/>
      <c r="FTK726" s="150"/>
      <c r="FTL726" s="150"/>
      <c r="FTM726" s="150"/>
      <c r="FTN726" s="150"/>
      <c r="FTO726" s="150"/>
      <c r="FTP726" s="150"/>
      <c r="FTQ726" s="150"/>
      <c r="FTR726" s="150"/>
      <c r="FTS726" s="150"/>
      <c r="FTT726" s="150"/>
      <c r="FTU726" s="150"/>
      <c r="FTV726" s="150"/>
      <c r="FTW726" s="150"/>
      <c r="FTX726" s="150"/>
      <c r="FTY726" s="150"/>
      <c r="FTZ726" s="150"/>
      <c r="FUA726" s="150"/>
      <c r="FUB726" s="150"/>
      <c r="FUC726" s="150"/>
      <c r="FUD726" s="150"/>
      <c r="FUE726" s="150"/>
      <c r="FUF726" s="150"/>
      <c r="FUG726" s="150"/>
      <c r="FUH726" s="150"/>
      <c r="FUI726" s="150"/>
      <c r="FUJ726" s="150"/>
      <c r="FUK726" s="150"/>
      <c r="FUL726" s="150"/>
      <c r="FUM726" s="150"/>
      <c r="FUN726" s="150"/>
      <c r="FUO726" s="150"/>
      <c r="FUP726" s="150"/>
      <c r="FUQ726" s="150"/>
      <c r="FUR726" s="150"/>
      <c r="FUS726" s="150"/>
      <c r="FUT726" s="150"/>
      <c r="FUU726" s="150"/>
      <c r="FUV726" s="150"/>
      <c r="FUW726" s="150"/>
      <c r="FUX726" s="150"/>
      <c r="FUY726" s="150"/>
      <c r="FUZ726" s="150"/>
      <c r="FVA726" s="150"/>
      <c r="FVB726" s="150"/>
      <c r="FVC726" s="150"/>
      <c r="FVD726" s="150"/>
      <c r="FVE726" s="150"/>
      <c r="FVF726" s="150"/>
      <c r="FVG726" s="150"/>
      <c r="FVH726" s="150"/>
      <c r="FVI726" s="150"/>
      <c r="FVJ726" s="150"/>
      <c r="FVK726" s="150"/>
      <c r="FVL726" s="150"/>
      <c r="FVM726" s="150"/>
      <c r="FVN726" s="150"/>
      <c r="FVO726" s="150"/>
      <c r="FVP726" s="150"/>
      <c r="FVQ726" s="150"/>
      <c r="FVR726" s="150"/>
      <c r="FVS726" s="150"/>
      <c r="FVT726" s="150"/>
      <c r="FVU726" s="150"/>
      <c r="FVV726" s="150"/>
      <c r="FVW726" s="150"/>
      <c r="FVX726" s="150"/>
      <c r="FVY726" s="150"/>
      <c r="FVZ726" s="150"/>
      <c r="FWA726" s="150"/>
      <c r="FWB726" s="150"/>
      <c r="FWC726" s="150"/>
      <c r="FWD726" s="150"/>
      <c r="FWE726" s="150"/>
      <c r="FWF726" s="150"/>
      <c r="FWG726" s="150"/>
      <c r="FWH726" s="150"/>
      <c r="FWI726" s="150"/>
      <c r="FWJ726" s="150"/>
      <c r="FWK726" s="150"/>
      <c r="FWL726" s="150"/>
      <c r="FWM726" s="150"/>
      <c r="FWN726" s="150"/>
      <c r="FWO726" s="150"/>
      <c r="FWP726" s="150"/>
      <c r="FWQ726" s="150"/>
      <c r="FWR726" s="150"/>
      <c r="FWS726" s="150"/>
      <c r="FWT726" s="150"/>
      <c r="FWU726" s="150"/>
      <c r="FWV726" s="150"/>
      <c r="FWW726" s="150"/>
      <c r="FWX726" s="150"/>
      <c r="FWY726" s="150"/>
      <c r="FWZ726" s="150"/>
      <c r="FXA726" s="150"/>
      <c r="FXB726" s="150"/>
      <c r="FXC726" s="150"/>
      <c r="FXD726" s="150"/>
      <c r="FXE726" s="150"/>
      <c r="FXF726" s="150"/>
      <c r="FXG726" s="150"/>
      <c r="FXH726" s="150"/>
      <c r="FXI726" s="150"/>
      <c r="FXJ726" s="150"/>
      <c r="FXK726" s="150"/>
      <c r="FXL726" s="150"/>
      <c r="FXM726" s="150"/>
      <c r="FXN726" s="150"/>
      <c r="FXO726" s="150"/>
      <c r="FXP726" s="150"/>
      <c r="FXQ726" s="150"/>
      <c r="FXR726" s="150"/>
      <c r="FXS726" s="150"/>
      <c r="FXT726" s="150"/>
      <c r="FXU726" s="150"/>
      <c r="FXV726" s="150"/>
      <c r="FXW726" s="150"/>
      <c r="FXX726" s="150"/>
      <c r="FXY726" s="150"/>
      <c r="FXZ726" s="150"/>
      <c r="FYA726" s="150"/>
      <c r="FYB726" s="150"/>
      <c r="FYC726" s="150"/>
      <c r="FYD726" s="150"/>
      <c r="FYE726" s="150"/>
      <c r="FYF726" s="150"/>
      <c r="FYG726" s="150"/>
      <c r="FYH726" s="150"/>
      <c r="FYI726" s="150"/>
      <c r="FYJ726" s="150"/>
      <c r="FYK726" s="150"/>
      <c r="FYL726" s="150"/>
      <c r="FYM726" s="150"/>
      <c r="FYN726" s="150"/>
      <c r="FYO726" s="150"/>
      <c r="FYP726" s="150"/>
      <c r="FYQ726" s="150"/>
      <c r="FYR726" s="150"/>
      <c r="FYS726" s="150"/>
      <c r="FYT726" s="150"/>
      <c r="FYU726" s="150"/>
      <c r="FYV726" s="150"/>
      <c r="FYW726" s="150"/>
      <c r="FYX726" s="150"/>
      <c r="FYY726" s="150"/>
      <c r="FYZ726" s="150"/>
      <c r="FZA726" s="150"/>
      <c r="FZB726" s="150"/>
      <c r="FZC726" s="150"/>
      <c r="FZD726" s="150"/>
      <c r="FZE726" s="150"/>
      <c r="FZF726" s="150"/>
      <c r="FZG726" s="150"/>
      <c r="FZH726" s="150"/>
      <c r="FZI726" s="150"/>
      <c r="FZJ726" s="150"/>
      <c r="FZK726" s="150"/>
      <c r="FZL726" s="150"/>
      <c r="FZM726" s="150"/>
      <c r="FZN726" s="150"/>
      <c r="FZO726" s="150"/>
      <c r="FZP726" s="150"/>
      <c r="FZQ726" s="150"/>
      <c r="FZR726" s="150"/>
      <c r="FZS726" s="150"/>
      <c r="FZT726" s="150"/>
      <c r="FZU726" s="150"/>
      <c r="FZV726" s="150"/>
      <c r="FZW726" s="150"/>
      <c r="FZX726" s="150"/>
      <c r="FZY726" s="150"/>
      <c r="FZZ726" s="150"/>
      <c r="GAA726" s="150"/>
      <c r="GAB726" s="150"/>
      <c r="GAC726" s="150"/>
      <c r="GAD726" s="150"/>
      <c r="GAE726" s="150"/>
      <c r="GAF726" s="150"/>
      <c r="GAG726" s="150"/>
      <c r="GAH726" s="150"/>
      <c r="GAI726" s="150"/>
      <c r="GAJ726" s="150"/>
      <c r="GAK726" s="150"/>
      <c r="GAL726" s="150"/>
      <c r="GAM726" s="150"/>
      <c r="GAN726" s="150"/>
      <c r="GAO726" s="150"/>
      <c r="GAP726" s="150"/>
      <c r="GAQ726" s="150"/>
      <c r="GAR726" s="150"/>
      <c r="GAS726" s="150"/>
      <c r="GAT726" s="150"/>
      <c r="GAU726" s="150"/>
      <c r="GAV726" s="150"/>
      <c r="GAW726" s="150"/>
      <c r="GAX726" s="150"/>
      <c r="GAY726" s="150"/>
      <c r="GAZ726" s="150"/>
      <c r="GBA726" s="150"/>
      <c r="GBB726" s="150"/>
      <c r="GBC726" s="150"/>
      <c r="GBD726" s="150"/>
      <c r="GBE726" s="150"/>
      <c r="GBF726" s="150"/>
      <c r="GBG726" s="150"/>
      <c r="GBH726" s="150"/>
      <c r="GBI726" s="150"/>
      <c r="GBJ726" s="150"/>
      <c r="GBK726" s="150"/>
      <c r="GBL726" s="150"/>
      <c r="GBM726" s="150"/>
      <c r="GBN726" s="150"/>
      <c r="GBO726" s="150"/>
      <c r="GBP726" s="150"/>
      <c r="GBQ726" s="150"/>
      <c r="GBR726" s="150"/>
      <c r="GBS726" s="150"/>
      <c r="GBT726" s="150"/>
      <c r="GBU726" s="150"/>
      <c r="GBV726" s="150"/>
      <c r="GBW726" s="150"/>
      <c r="GBX726" s="150"/>
      <c r="GBY726" s="150"/>
      <c r="GBZ726" s="150"/>
      <c r="GCA726" s="150"/>
      <c r="GCB726" s="150"/>
      <c r="GCC726" s="150"/>
      <c r="GCD726" s="150"/>
      <c r="GCE726" s="150"/>
      <c r="GCF726" s="150"/>
      <c r="GCG726" s="150"/>
      <c r="GCH726" s="150"/>
      <c r="GCI726" s="150"/>
      <c r="GCJ726" s="150"/>
      <c r="GCK726" s="150"/>
      <c r="GCL726" s="150"/>
      <c r="GCM726" s="150"/>
      <c r="GCN726" s="150"/>
      <c r="GCO726" s="150"/>
      <c r="GCP726" s="150"/>
      <c r="GCQ726" s="150"/>
      <c r="GCR726" s="150"/>
      <c r="GCS726" s="150"/>
      <c r="GCT726" s="150"/>
      <c r="GCU726" s="150"/>
      <c r="GCV726" s="150"/>
      <c r="GCW726" s="150"/>
      <c r="GCX726" s="150"/>
      <c r="GCY726" s="150"/>
      <c r="GCZ726" s="150"/>
      <c r="GDA726" s="150"/>
      <c r="GDB726" s="150"/>
      <c r="GDC726" s="150"/>
      <c r="GDD726" s="150"/>
      <c r="GDE726" s="150"/>
      <c r="GDF726" s="150"/>
      <c r="GDG726" s="150"/>
      <c r="GDH726" s="150"/>
      <c r="GDI726" s="150"/>
      <c r="GDJ726" s="150"/>
      <c r="GDK726" s="150"/>
      <c r="GDL726" s="150"/>
      <c r="GDM726" s="150"/>
      <c r="GDN726" s="150"/>
      <c r="GDO726" s="150"/>
      <c r="GDP726" s="150"/>
      <c r="GDQ726" s="150"/>
      <c r="GDR726" s="150"/>
      <c r="GDS726" s="150"/>
      <c r="GDT726" s="150"/>
      <c r="GDU726" s="150"/>
      <c r="GDV726" s="150"/>
      <c r="GDW726" s="150"/>
      <c r="GDX726" s="150"/>
      <c r="GDY726" s="150"/>
      <c r="GDZ726" s="150"/>
      <c r="GEA726" s="150"/>
      <c r="GEB726" s="150"/>
      <c r="GEC726" s="150"/>
      <c r="GED726" s="150"/>
      <c r="GEE726" s="150"/>
      <c r="GEF726" s="150"/>
      <c r="GEG726" s="150"/>
      <c r="GEH726" s="150"/>
      <c r="GEI726" s="150"/>
      <c r="GEJ726" s="150"/>
      <c r="GEK726" s="150"/>
      <c r="GEL726" s="150"/>
      <c r="GEM726" s="150"/>
      <c r="GEN726" s="150"/>
      <c r="GEO726" s="150"/>
      <c r="GEP726" s="150"/>
      <c r="GEQ726" s="150"/>
      <c r="GER726" s="150"/>
      <c r="GES726" s="150"/>
      <c r="GET726" s="150"/>
      <c r="GEU726" s="150"/>
      <c r="GEV726" s="150"/>
      <c r="GEW726" s="150"/>
      <c r="GEX726" s="150"/>
      <c r="GEY726" s="150"/>
      <c r="GEZ726" s="150"/>
      <c r="GFA726" s="150"/>
      <c r="GFB726" s="150"/>
      <c r="GFC726" s="150"/>
      <c r="GFD726" s="150"/>
      <c r="GFE726" s="150"/>
      <c r="GFF726" s="150"/>
      <c r="GFG726" s="150"/>
      <c r="GFH726" s="150"/>
      <c r="GFI726" s="150"/>
      <c r="GFJ726" s="150"/>
      <c r="GFK726" s="150"/>
      <c r="GFL726" s="150"/>
      <c r="GFM726" s="150"/>
      <c r="GFN726" s="150"/>
      <c r="GFO726" s="150"/>
      <c r="GFP726" s="150"/>
      <c r="GFQ726" s="150"/>
      <c r="GFR726" s="150"/>
      <c r="GFS726" s="150"/>
      <c r="GFT726" s="150"/>
      <c r="GFU726" s="150"/>
      <c r="GFV726" s="150"/>
      <c r="GFW726" s="150"/>
      <c r="GFX726" s="150"/>
      <c r="GFY726" s="150"/>
      <c r="GFZ726" s="150"/>
      <c r="GGA726" s="150"/>
      <c r="GGB726" s="150"/>
      <c r="GGC726" s="150"/>
      <c r="GGD726" s="150"/>
      <c r="GGE726" s="150"/>
      <c r="GGF726" s="150"/>
      <c r="GGG726" s="150"/>
      <c r="GGH726" s="150"/>
      <c r="GGI726" s="150"/>
      <c r="GGJ726" s="150"/>
      <c r="GGK726" s="150"/>
      <c r="GGL726" s="150"/>
      <c r="GGM726" s="150"/>
      <c r="GGN726" s="150"/>
      <c r="GGO726" s="150"/>
      <c r="GGP726" s="150"/>
      <c r="GGQ726" s="150"/>
      <c r="GGR726" s="150"/>
      <c r="GGS726" s="150"/>
      <c r="GGT726" s="150"/>
      <c r="GGU726" s="150"/>
      <c r="GGV726" s="150"/>
      <c r="GGW726" s="150"/>
      <c r="GGX726" s="150"/>
      <c r="GGY726" s="150"/>
      <c r="GGZ726" s="150"/>
      <c r="GHA726" s="150"/>
      <c r="GHB726" s="150"/>
      <c r="GHC726" s="150"/>
      <c r="GHD726" s="150"/>
      <c r="GHE726" s="150"/>
      <c r="GHF726" s="150"/>
      <c r="GHG726" s="150"/>
      <c r="GHH726" s="150"/>
      <c r="GHI726" s="150"/>
      <c r="GHJ726" s="150"/>
      <c r="GHK726" s="150"/>
      <c r="GHL726" s="150"/>
      <c r="GHM726" s="150"/>
      <c r="GHN726" s="150"/>
      <c r="GHO726" s="150"/>
      <c r="GHP726" s="150"/>
      <c r="GHQ726" s="150"/>
      <c r="GHR726" s="150"/>
      <c r="GHS726" s="150"/>
      <c r="GHT726" s="150"/>
      <c r="GHU726" s="150"/>
      <c r="GHV726" s="150"/>
      <c r="GHW726" s="150"/>
      <c r="GHX726" s="150"/>
      <c r="GHY726" s="150"/>
      <c r="GHZ726" s="150"/>
      <c r="GIA726" s="150"/>
      <c r="GIB726" s="150"/>
      <c r="GIC726" s="150"/>
      <c r="GID726" s="150"/>
      <c r="GIE726" s="150"/>
      <c r="GIF726" s="150"/>
      <c r="GIG726" s="150"/>
      <c r="GIH726" s="150"/>
      <c r="GII726" s="150"/>
      <c r="GIJ726" s="150"/>
      <c r="GIK726" s="150"/>
      <c r="GIL726" s="150"/>
      <c r="GIM726" s="150"/>
      <c r="GIN726" s="150"/>
      <c r="GIO726" s="150"/>
      <c r="GIP726" s="150"/>
      <c r="GIQ726" s="150"/>
      <c r="GIR726" s="150"/>
      <c r="GIS726" s="150"/>
      <c r="GIT726" s="150"/>
      <c r="GIU726" s="150"/>
      <c r="GIV726" s="150"/>
      <c r="GIW726" s="150"/>
      <c r="GIX726" s="150"/>
      <c r="GIY726" s="150"/>
      <c r="GIZ726" s="150"/>
      <c r="GJA726" s="150"/>
      <c r="GJB726" s="150"/>
      <c r="GJC726" s="150"/>
      <c r="GJD726" s="150"/>
      <c r="GJE726" s="150"/>
      <c r="GJF726" s="150"/>
      <c r="GJG726" s="150"/>
      <c r="GJH726" s="150"/>
      <c r="GJI726" s="150"/>
      <c r="GJJ726" s="150"/>
      <c r="GJK726" s="150"/>
      <c r="GJL726" s="150"/>
      <c r="GJM726" s="150"/>
      <c r="GJN726" s="150"/>
      <c r="GJO726" s="150"/>
      <c r="GJP726" s="150"/>
      <c r="GJQ726" s="150"/>
      <c r="GJR726" s="150"/>
      <c r="GJS726" s="150"/>
      <c r="GJT726" s="150"/>
      <c r="GJU726" s="150"/>
      <c r="GJV726" s="150"/>
      <c r="GJW726" s="150"/>
      <c r="GJX726" s="150"/>
      <c r="GJY726" s="150"/>
      <c r="GJZ726" s="150"/>
      <c r="GKA726" s="150"/>
      <c r="GKB726" s="150"/>
      <c r="GKC726" s="150"/>
      <c r="GKD726" s="150"/>
      <c r="GKE726" s="150"/>
      <c r="GKF726" s="150"/>
      <c r="GKG726" s="150"/>
      <c r="GKH726" s="150"/>
      <c r="GKI726" s="150"/>
      <c r="GKJ726" s="150"/>
      <c r="GKK726" s="150"/>
      <c r="GKL726" s="150"/>
      <c r="GKM726" s="150"/>
      <c r="GKN726" s="150"/>
      <c r="GKO726" s="150"/>
      <c r="GKP726" s="150"/>
      <c r="GKQ726" s="150"/>
      <c r="GKR726" s="150"/>
      <c r="GKS726" s="150"/>
      <c r="GKT726" s="150"/>
      <c r="GKU726" s="150"/>
      <c r="GKV726" s="150"/>
      <c r="GKW726" s="150"/>
      <c r="GKX726" s="150"/>
      <c r="GKY726" s="150"/>
      <c r="GKZ726" s="150"/>
      <c r="GLA726" s="150"/>
      <c r="GLB726" s="150"/>
      <c r="GLC726" s="150"/>
      <c r="GLD726" s="150"/>
      <c r="GLE726" s="150"/>
      <c r="GLF726" s="150"/>
      <c r="GLG726" s="150"/>
      <c r="GLH726" s="150"/>
      <c r="GLI726" s="150"/>
      <c r="GLJ726" s="150"/>
      <c r="GLK726" s="150"/>
      <c r="GLL726" s="150"/>
      <c r="GLM726" s="150"/>
      <c r="GLN726" s="150"/>
      <c r="GLO726" s="150"/>
      <c r="GLP726" s="150"/>
      <c r="GLQ726" s="150"/>
      <c r="GLR726" s="150"/>
      <c r="GLS726" s="150"/>
      <c r="GLT726" s="150"/>
      <c r="GLU726" s="150"/>
      <c r="GLV726" s="150"/>
      <c r="GLW726" s="150"/>
      <c r="GLX726" s="150"/>
      <c r="GLY726" s="150"/>
      <c r="GLZ726" s="150"/>
      <c r="GMA726" s="150"/>
      <c r="GMB726" s="150"/>
      <c r="GMC726" s="150"/>
      <c r="GMD726" s="150"/>
      <c r="GME726" s="150"/>
      <c r="GMF726" s="150"/>
      <c r="GMG726" s="150"/>
      <c r="GMH726" s="150"/>
      <c r="GMI726" s="150"/>
      <c r="GMJ726" s="150"/>
      <c r="GMK726" s="150"/>
      <c r="GML726" s="150"/>
      <c r="GMM726" s="150"/>
      <c r="GMN726" s="150"/>
      <c r="GMO726" s="150"/>
      <c r="GMP726" s="150"/>
      <c r="GMQ726" s="150"/>
      <c r="GMR726" s="150"/>
      <c r="GMS726" s="150"/>
      <c r="GMT726" s="150"/>
      <c r="GMU726" s="150"/>
      <c r="GMV726" s="150"/>
      <c r="GMW726" s="150"/>
      <c r="GMX726" s="150"/>
      <c r="GMY726" s="150"/>
      <c r="GMZ726" s="150"/>
      <c r="GNA726" s="150"/>
      <c r="GNB726" s="150"/>
      <c r="GNC726" s="150"/>
      <c r="GND726" s="150"/>
      <c r="GNE726" s="150"/>
      <c r="GNF726" s="150"/>
      <c r="GNG726" s="150"/>
      <c r="GNH726" s="150"/>
      <c r="GNI726" s="150"/>
      <c r="GNJ726" s="150"/>
      <c r="GNK726" s="150"/>
      <c r="GNL726" s="150"/>
      <c r="GNM726" s="150"/>
      <c r="GNN726" s="150"/>
      <c r="GNO726" s="150"/>
      <c r="GNP726" s="150"/>
      <c r="GNQ726" s="150"/>
      <c r="GNR726" s="150"/>
      <c r="GNS726" s="150"/>
      <c r="GNT726" s="150"/>
      <c r="GNU726" s="150"/>
      <c r="GNV726" s="150"/>
      <c r="GNW726" s="150"/>
      <c r="GNX726" s="150"/>
      <c r="GNY726" s="150"/>
      <c r="GNZ726" s="150"/>
      <c r="GOA726" s="150"/>
      <c r="GOB726" s="150"/>
      <c r="GOC726" s="150"/>
      <c r="GOD726" s="150"/>
      <c r="GOE726" s="150"/>
      <c r="GOF726" s="150"/>
      <c r="GOG726" s="150"/>
      <c r="GOH726" s="150"/>
      <c r="GOI726" s="150"/>
      <c r="GOJ726" s="150"/>
      <c r="GOK726" s="150"/>
      <c r="GOL726" s="150"/>
      <c r="GOM726" s="150"/>
      <c r="GON726" s="150"/>
      <c r="GOO726" s="150"/>
      <c r="GOP726" s="150"/>
      <c r="GOQ726" s="150"/>
      <c r="GOR726" s="150"/>
      <c r="GOS726" s="150"/>
      <c r="GOT726" s="150"/>
      <c r="GOU726" s="150"/>
      <c r="GOV726" s="150"/>
      <c r="GOW726" s="150"/>
      <c r="GOX726" s="150"/>
      <c r="GOY726" s="150"/>
      <c r="GOZ726" s="150"/>
      <c r="GPA726" s="150"/>
      <c r="GPB726" s="150"/>
      <c r="GPC726" s="150"/>
      <c r="GPD726" s="150"/>
      <c r="GPE726" s="150"/>
      <c r="GPF726" s="150"/>
      <c r="GPG726" s="150"/>
      <c r="GPH726" s="150"/>
      <c r="GPI726" s="150"/>
      <c r="GPJ726" s="150"/>
      <c r="GPK726" s="150"/>
      <c r="GPL726" s="150"/>
      <c r="GPM726" s="150"/>
      <c r="GPN726" s="150"/>
      <c r="GPO726" s="150"/>
      <c r="GPP726" s="150"/>
      <c r="GPQ726" s="150"/>
      <c r="GPR726" s="150"/>
      <c r="GPS726" s="150"/>
      <c r="GPT726" s="150"/>
      <c r="GPU726" s="150"/>
      <c r="GPV726" s="150"/>
      <c r="GPW726" s="150"/>
      <c r="GPX726" s="150"/>
      <c r="GPY726" s="150"/>
      <c r="GPZ726" s="150"/>
      <c r="GQA726" s="150"/>
      <c r="GQB726" s="150"/>
      <c r="GQC726" s="150"/>
      <c r="GQD726" s="150"/>
      <c r="GQE726" s="150"/>
      <c r="GQF726" s="150"/>
      <c r="GQG726" s="150"/>
      <c r="GQH726" s="150"/>
      <c r="GQI726" s="150"/>
      <c r="GQJ726" s="150"/>
      <c r="GQK726" s="150"/>
      <c r="GQL726" s="150"/>
      <c r="GQM726" s="150"/>
      <c r="GQN726" s="150"/>
      <c r="GQO726" s="150"/>
      <c r="GQP726" s="150"/>
      <c r="GQQ726" s="150"/>
      <c r="GQR726" s="150"/>
      <c r="GQS726" s="150"/>
      <c r="GQT726" s="150"/>
      <c r="GQU726" s="150"/>
      <c r="GQV726" s="150"/>
      <c r="GQW726" s="150"/>
      <c r="GQX726" s="150"/>
      <c r="GQY726" s="150"/>
      <c r="GQZ726" s="150"/>
      <c r="GRA726" s="150"/>
      <c r="GRB726" s="150"/>
      <c r="GRC726" s="150"/>
      <c r="GRD726" s="150"/>
      <c r="GRE726" s="150"/>
      <c r="GRF726" s="150"/>
      <c r="GRG726" s="150"/>
      <c r="GRH726" s="150"/>
      <c r="GRI726" s="150"/>
      <c r="GRJ726" s="150"/>
      <c r="GRK726" s="150"/>
      <c r="GRL726" s="150"/>
      <c r="GRM726" s="150"/>
      <c r="GRN726" s="150"/>
      <c r="GRO726" s="150"/>
      <c r="GRP726" s="150"/>
      <c r="GRQ726" s="150"/>
      <c r="GRR726" s="150"/>
      <c r="GRS726" s="150"/>
      <c r="GRT726" s="150"/>
      <c r="GRU726" s="150"/>
      <c r="GRV726" s="150"/>
      <c r="GRW726" s="150"/>
      <c r="GRX726" s="150"/>
      <c r="GRY726" s="150"/>
      <c r="GRZ726" s="150"/>
      <c r="GSA726" s="150"/>
      <c r="GSB726" s="150"/>
      <c r="GSC726" s="150"/>
      <c r="GSD726" s="150"/>
      <c r="GSE726" s="150"/>
      <c r="GSF726" s="150"/>
      <c r="GSG726" s="150"/>
      <c r="GSH726" s="150"/>
      <c r="GSI726" s="150"/>
      <c r="GSJ726" s="150"/>
      <c r="GSK726" s="150"/>
      <c r="GSL726" s="150"/>
      <c r="GSM726" s="150"/>
      <c r="GSN726" s="150"/>
      <c r="GSO726" s="150"/>
      <c r="GSP726" s="150"/>
      <c r="GSQ726" s="150"/>
      <c r="GSR726" s="150"/>
      <c r="GSS726" s="150"/>
      <c r="GST726" s="150"/>
      <c r="GSU726" s="150"/>
      <c r="GSV726" s="150"/>
      <c r="GSW726" s="150"/>
      <c r="GSX726" s="150"/>
      <c r="GSY726" s="150"/>
      <c r="GSZ726" s="150"/>
      <c r="GTA726" s="150"/>
      <c r="GTB726" s="150"/>
      <c r="GTC726" s="150"/>
      <c r="GTD726" s="150"/>
      <c r="GTE726" s="150"/>
      <c r="GTF726" s="150"/>
      <c r="GTG726" s="150"/>
      <c r="GTH726" s="150"/>
      <c r="GTI726" s="150"/>
      <c r="GTJ726" s="150"/>
      <c r="GTK726" s="150"/>
      <c r="GTL726" s="150"/>
      <c r="GTM726" s="150"/>
      <c r="GTN726" s="150"/>
      <c r="GTO726" s="150"/>
      <c r="GTP726" s="150"/>
      <c r="GTQ726" s="150"/>
      <c r="GTR726" s="150"/>
      <c r="GTS726" s="150"/>
      <c r="GTT726" s="150"/>
      <c r="GTU726" s="150"/>
      <c r="GTV726" s="150"/>
      <c r="GTW726" s="150"/>
      <c r="GTX726" s="150"/>
      <c r="GTY726" s="150"/>
      <c r="GTZ726" s="150"/>
      <c r="GUA726" s="150"/>
      <c r="GUB726" s="150"/>
      <c r="GUC726" s="150"/>
      <c r="GUD726" s="150"/>
      <c r="GUE726" s="150"/>
      <c r="GUF726" s="150"/>
      <c r="GUG726" s="150"/>
      <c r="GUH726" s="150"/>
      <c r="GUI726" s="150"/>
      <c r="GUJ726" s="150"/>
      <c r="GUK726" s="150"/>
      <c r="GUL726" s="150"/>
      <c r="GUM726" s="150"/>
      <c r="GUN726" s="150"/>
      <c r="GUO726" s="150"/>
      <c r="GUP726" s="150"/>
      <c r="GUQ726" s="150"/>
      <c r="GUR726" s="150"/>
      <c r="GUS726" s="150"/>
      <c r="GUT726" s="150"/>
      <c r="GUU726" s="150"/>
      <c r="GUV726" s="150"/>
      <c r="GUW726" s="150"/>
      <c r="GUX726" s="150"/>
      <c r="GUY726" s="150"/>
      <c r="GUZ726" s="150"/>
      <c r="GVA726" s="150"/>
      <c r="GVB726" s="150"/>
      <c r="GVC726" s="150"/>
      <c r="GVD726" s="150"/>
      <c r="GVE726" s="150"/>
      <c r="GVF726" s="150"/>
      <c r="GVG726" s="150"/>
      <c r="GVH726" s="150"/>
      <c r="GVI726" s="150"/>
      <c r="GVJ726" s="150"/>
      <c r="GVK726" s="150"/>
      <c r="GVL726" s="150"/>
      <c r="GVM726" s="150"/>
      <c r="GVN726" s="150"/>
      <c r="GVO726" s="150"/>
      <c r="GVP726" s="150"/>
      <c r="GVQ726" s="150"/>
      <c r="GVR726" s="150"/>
      <c r="GVS726" s="150"/>
      <c r="GVT726" s="150"/>
      <c r="GVU726" s="150"/>
      <c r="GVV726" s="150"/>
      <c r="GVW726" s="150"/>
      <c r="GVX726" s="150"/>
      <c r="GVY726" s="150"/>
      <c r="GVZ726" s="150"/>
      <c r="GWA726" s="150"/>
      <c r="GWB726" s="150"/>
      <c r="GWC726" s="150"/>
      <c r="GWD726" s="150"/>
      <c r="GWE726" s="150"/>
      <c r="GWF726" s="150"/>
      <c r="GWG726" s="150"/>
      <c r="GWH726" s="150"/>
      <c r="GWI726" s="150"/>
      <c r="GWJ726" s="150"/>
      <c r="GWK726" s="150"/>
      <c r="GWL726" s="150"/>
      <c r="GWM726" s="150"/>
      <c r="GWN726" s="150"/>
      <c r="GWO726" s="150"/>
      <c r="GWP726" s="150"/>
      <c r="GWQ726" s="150"/>
      <c r="GWR726" s="150"/>
      <c r="GWS726" s="150"/>
      <c r="GWT726" s="150"/>
      <c r="GWU726" s="150"/>
      <c r="GWV726" s="150"/>
      <c r="GWW726" s="150"/>
      <c r="GWX726" s="150"/>
      <c r="GWY726" s="150"/>
      <c r="GWZ726" s="150"/>
      <c r="GXA726" s="150"/>
      <c r="GXB726" s="150"/>
      <c r="GXC726" s="150"/>
      <c r="GXD726" s="150"/>
      <c r="GXE726" s="150"/>
      <c r="GXF726" s="150"/>
      <c r="GXG726" s="150"/>
      <c r="GXH726" s="150"/>
      <c r="GXI726" s="150"/>
      <c r="GXJ726" s="150"/>
      <c r="GXK726" s="150"/>
      <c r="GXL726" s="150"/>
      <c r="GXM726" s="150"/>
      <c r="GXN726" s="150"/>
      <c r="GXO726" s="150"/>
      <c r="GXP726" s="150"/>
      <c r="GXQ726" s="150"/>
      <c r="GXR726" s="150"/>
      <c r="GXS726" s="150"/>
      <c r="GXT726" s="150"/>
      <c r="GXU726" s="150"/>
      <c r="GXV726" s="150"/>
      <c r="GXW726" s="150"/>
      <c r="GXX726" s="150"/>
      <c r="GXY726" s="150"/>
      <c r="GXZ726" s="150"/>
      <c r="GYA726" s="150"/>
      <c r="GYB726" s="150"/>
      <c r="GYC726" s="150"/>
      <c r="GYD726" s="150"/>
      <c r="GYE726" s="150"/>
      <c r="GYF726" s="150"/>
      <c r="GYG726" s="150"/>
      <c r="GYH726" s="150"/>
      <c r="GYI726" s="150"/>
      <c r="GYJ726" s="150"/>
      <c r="GYK726" s="150"/>
      <c r="GYL726" s="150"/>
      <c r="GYM726" s="150"/>
      <c r="GYN726" s="150"/>
      <c r="GYO726" s="150"/>
      <c r="GYP726" s="150"/>
      <c r="GYQ726" s="150"/>
      <c r="GYR726" s="150"/>
      <c r="GYS726" s="150"/>
      <c r="GYT726" s="150"/>
      <c r="GYU726" s="150"/>
      <c r="GYV726" s="150"/>
      <c r="GYW726" s="150"/>
      <c r="GYX726" s="150"/>
      <c r="GYY726" s="150"/>
      <c r="GYZ726" s="150"/>
      <c r="GZA726" s="150"/>
      <c r="GZB726" s="150"/>
      <c r="GZC726" s="150"/>
      <c r="GZD726" s="150"/>
      <c r="GZE726" s="150"/>
      <c r="GZF726" s="150"/>
      <c r="GZG726" s="150"/>
      <c r="GZH726" s="150"/>
      <c r="GZI726" s="150"/>
      <c r="GZJ726" s="150"/>
      <c r="GZK726" s="150"/>
      <c r="GZL726" s="150"/>
      <c r="GZM726" s="150"/>
      <c r="GZN726" s="150"/>
      <c r="GZO726" s="150"/>
      <c r="GZP726" s="150"/>
      <c r="GZQ726" s="150"/>
      <c r="GZR726" s="150"/>
      <c r="GZS726" s="150"/>
      <c r="GZT726" s="150"/>
      <c r="GZU726" s="150"/>
      <c r="GZV726" s="150"/>
      <c r="GZW726" s="150"/>
      <c r="GZX726" s="150"/>
      <c r="GZY726" s="150"/>
      <c r="GZZ726" s="150"/>
      <c r="HAA726" s="150"/>
      <c r="HAB726" s="150"/>
      <c r="HAC726" s="150"/>
      <c r="HAD726" s="150"/>
      <c r="HAE726" s="150"/>
      <c r="HAF726" s="150"/>
      <c r="HAG726" s="150"/>
      <c r="HAH726" s="150"/>
      <c r="HAI726" s="150"/>
      <c r="HAJ726" s="150"/>
      <c r="HAK726" s="150"/>
      <c r="HAL726" s="150"/>
      <c r="HAM726" s="150"/>
      <c r="HAN726" s="150"/>
      <c r="HAO726" s="150"/>
      <c r="HAP726" s="150"/>
      <c r="HAQ726" s="150"/>
      <c r="HAR726" s="150"/>
      <c r="HAS726" s="150"/>
      <c r="HAT726" s="150"/>
      <c r="HAU726" s="150"/>
      <c r="HAV726" s="150"/>
      <c r="HAW726" s="150"/>
      <c r="HAX726" s="150"/>
      <c r="HAY726" s="150"/>
      <c r="HAZ726" s="150"/>
      <c r="HBA726" s="150"/>
      <c r="HBB726" s="150"/>
      <c r="HBC726" s="150"/>
      <c r="HBD726" s="150"/>
      <c r="HBE726" s="150"/>
      <c r="HBF726" s="150"/>
      <c r="HBG726" s="150"/>
      <c r="HBH726" s="150"/>
      <c r="HBI726" s="150"/>
      <c r="HBJ726" s="150"/>
      <c r="HBK726" s="150"/>
      <c r="HBL726" s="150"/>
      <c r="HBM726" s="150"/>
      <c r="HBN726" s="150"/>
      <c r="HBO726" s="150"/>
      <c r="HBP726" s="150"/>
      <c r="HBQ726" s="150"/>
      <c r="HBR726" s="150"/>
      <c r="HBS726" s="150"/>
      <c r="HBT726" s="150"/>
      <c r="HBU726" s="150"/>
      <c r="HBV726" s="150"/>
      <c r="HBW726" s="150"/>
      <c r="HBX726" s="150"/>
      <c r="HBY726" s="150"/>
      <c r="HBZ726" s="150"/>
      <c r="HCA726" s="150"/>
      <c r="HCB726" s="150"/>
      <c r="HCC726" s="150"/>
      <c r="HCD726" s="150"/>
      <c r="HCE726" s="150"/>
      <c r="HCF726" s="150"/>
      <c r="HCG726" s="150"/>
      <c r="HCH726" s="150"/>
      <c r="HCI726" s="150"/>
      <c r="HCJ726" s="150"/>
      <c r="HCK726" s="150"/>
      <c r="HCL726" s="150"/>
      <c r="HCM726" s="150"/>
      <c r="HCN726" s="150"/>
      <c r="HCO726" s="150"/>
      <c r="HCP726" s="150"/>
      <c r="HCQ726" s="150"/>
      <c r="HCR726" s="150"/>
      <c r="HCS726" s="150"/>
      <c r="HCT726" s="150"/>
      <c r="HCU726" s="150"/>
      <c r="HCV726" s="150"/>
      <c r="HCW726" s="150"/>
      <c r="HCX726" s="150"/>
      <c r="HCY726" s="150"/>
      <c r="HCZ726" s="150"/>
      <c r="HDA726" s="150"/>
      <c r="HDB726" s="150"/>
      <c r="HDC726" s="150"/>
      <c r="HDD726" s="150"/>
      <c r="HDE726" s="150"/>
      <c r="HDF726" s="150"/>
      <c r="HDG726" s="150"/>
      <c r="HDH726" s="150"/>
      <c r="HDI726" s="150"/>
      <c r="HDJ726" s="150"/>
      <c r="HDK726" s="150"/>
      <c r="HDL726" s="150"/>
      <c r="HDM726" s="150"/>
      <c r="HDN726" s="150"/>
      <c r="HDO726" s="150"/>
      <c r="HDP726" s="150"/>
      <c r="HDQ726" s="150"/>
      <c r="HDR726" s="150"/>
      <c r="HDS726" s="150"/>
      <c r="HDT726" s="150"/>
      <c r="HDU726" s="150"/>
      <c r="HDV726" s="150"/>
      <c r="HDW726" s="150"/>
      <c r="HDX726" s="150"/>
      <c r="HDY726" s="150"/>
      <c r="HDZ726" s="150"/>
      <c r="HEA726" s="150"/>
      <c r="HEB726" s="150"/>
      <c r="HEC726" s="150"/>
      <c r="HED726" s="150"/>
      <c r="HEE726" s="150"/>
      <c r="HEF726" s="150"/>
      <c r="HEG726" s="150"/>
      <c r="HEH726" s="150"/>
      <c r="HEI726" s="150"/>
      <c r="HEJ726" s="150"/>
      <c r="HEK726" s="150"/>
      <c r="HEL726" s="150"/>
      <c r="HEM726" s="150"/>
      <c r="HEN726" s="150"/>
      <c r="HEO726" s="150"/>
      <c r="HEP726" s="150"/>
      <c r="HEQ726" s="150"/>
      <c r="HER726" s="150"/>
      <c r="HES726" s="150"/>
      <c r="HET726" s="150"/>
      <c r="HEU726" s="150"/>
      <c r="HEV726" s="150"/>
      <c r="HEW726" s="150"/>
      <c r="HEX726" s="150"/>
      <c r="HEY726" s="150"/>
      <c r="HEZ726" s="150"/>
      <c r="HFA726" s="150"/>
      <c r="HFB726" s="150"/>
      <c r="HFC726" s="150"/>
      <c r="HFD726" s="150"/>
      <c r="HFE726" s="150"/>
      <c r="HFF726" s="150"/>
      <c r="HFG726" s="150"/>
      <c r="HFH726" s="150"/>
      <c r="HFI726" s="150"/>
      <c r="HFJ726" s="150"/>
      <c r="HFK726" s="150"/>
      <c r="HFL726" s="150"/>
      <c r="HFM726" s="150"/>
      <c r="HFN726" s="150"/>
      <c r="HFO726" s="150"/>
      <c r="HFP726" s="150"/>
      <c r="HFQ726" s="150"/>
      <c r="HFR726" s="150"/>
      <c r="HFS726" s="150"/>
      <c r="HFT726" s="150"/>
      <c r="HFU726" s="150"/>
      <c r="HFV726" s="150"/>
      <c r="HFW726" s="150"/>
      <c r="HFX726" s="150"/>
      <c r="HFY726" s="150"/>
      <c r="HFZ726" s="150"/>
      <c r="HGA726" s="150"/>
      <c r="HGB726" s="150"/>
      <c r="HGC726" s="150"/>
      <c r="HGD726" s="150"/>
      <c r="HGE726" s="150"/>
      <c r="HGF726" s="150"/>
      <c r="HGG726" s="150"/>
      <c r="HGH726" s="150"/>
      <c r="HGI726" s="150"/>
      <c r="HGJ726" s="150"/>
      <c r="HGK726" s="150"/>
      <c r="HGL726" s="150"/>
      <c r="HGM726" s="150"/>
      <c r="HGN726" s="150"/>
      <c r="HGO726" s="150"/>
      <c r="HGP726" s="150"/>
      <c r="HGQ726" s="150"/>
      <c r="HGR726" s="150"/>
      <c r="HGS726" s="150"/>
      <c r="HGT726" s="150"/>
      <c r="HGU726" s="150"/>
      <c r="HGV726" s="150"/>
      <c r="HGW726" s="150"/>
      <c r="HGX726" s="150"/>
      <c r="HGY726" s="150"/>
      <c r="HGZ726" s="150"/>
      <c r="HHA726" s="150"/>
      <c r="HHB726" s="150"/>
      <c r="HHC726" s="150"/>
      <c r="HHD726" s="150"/>
      <c r="HHE726" s="150"/>
      <c r="HHF726" s="150"/>
      <c r="HHG726" s="150"/>
      <c r="HHH726" s="150"/>
      <c r="HHI726" s="150"/>
      <c r="HHJ726" s="150"/>
      <c r="HHK726" s="150"/>
      <c r="HHL726" s="150"/>
      <c r="HHM726" s="150"/>
      <c r="HHN726" s="150"/>
      <c r="HHO726" s="150"/>
      <c r="HHP726" s="150"/>
      <c r="HHQ726" s="150"/>
      <c r="HHR726" s="150"/>
      <c r="HHS726" s="150"/>
      <c r="HHT726" s="150"/>
      <c r="HHU726" s="150"/>
      <c r="HHV726" s="150"/>
      <c r="HHW726" s="150"/>
      <c r="HHX726" s="150"/>
      <c r="HHY726" s="150"/>
      <c r="HHZ726" s="150"/>
      <c r="HIA726" s="150"/>
      <c r="HIB726" s="150"/>
      <c r="HIC726" s="150"/>
      <c r="HID726" s="150"/>
      <c r="HIE726" s="150"/>
      <c r="HIF726" s="150"/>
      <c r="HIG726" s="150"/>
      <c r="HIH726" s="150"/>
      <c r="HII726" s="150"/>
      <c r="HIJ726" s="150"/>
      <c r="HIK726" s="150"/>
      <c r="HIL726" s="150"/>
      <c r="HIM726" s="150"/>
      <c r="HIN726" s="150"/>
      <c r="HIO726" s="150"/>
      <c r="HIP726" s="150"/>
      <c r="HIQ726" s="150"/>
      <c r="HIR726" s="150"/>
      <c r="HIS726" s="150"/>
      <c r="HIT726" s="150"/>
      <c r="HIU726" s="150"/>
      <c r="HIV726" s="150"/>
      <c r="HIW726" s="150"/>
      <c r="HIX726" s="150"/>
      <c r="HIY726" s="150"/>
      <c r="HIZ726" s="150"/>
      <c r="HJA726" s="150"/>
      <c r="HJB726" s="150"/>
      <c r="HJC726" s="150"/>
      <c r="HJD726" s="150"/>
      <c r="HJE726" s="150"/>
      <c r="HJF726" s="150"/>
      <c r="HJG726" s="150"/>
      <c r="HJH726" s="150"/>
      <c r="HJI726" s="150"/>
      <c r="HJJ726" s="150"/>
      <c r="HJK726" s="150"/>
      <c r="HJL726" s="150"/>
      <c r="HJM726" s="150"/>
      <c r="HJN726" s="150"/>
      <c r="HJO726" s="150"/>
      <c r="HJP726" s="150"/>
      <c r="HJQ726" s="150"/>
      <c r="HJR726" s="150"/>
      <c r="HJS726" s="150"/>
      <c r="HJT726" s="150"/>
      <c r="HJU726" s="150"/>
      <c r="HJV726" s="150"/>
      <c r="HJW726" s="150"/>
      <c r="HJX726" s="150"/>
      <c r="HJY726" s="150"/>
      <c r="HJZ726" s="150"/>
      <c r="HKA726" s="150"/>
      <c r="HKB726" s="150"/>
      <c r="HKC726" s="150"/>
      <c r="HKD726" s="150"/>
      <c r="HKE726" s="150"/>
      <c r="HKF726" s="150"/>
      <c r="HKG726" s="150"/>
      <c r="HKH726" s="150"/>
      <c r="HKI726" s="150"/>
      <c r="HKJ726" s="150"/>
      <c r="HKK726" s="150"/>
      <c r="HKL726" s="150"/>
      <c r="HKM726" s="150"/>
      <c r="HKN726" s="150"/>
      <c r="HKO726" s="150"/>
      <c r="HKP726" s="150"/>
      <c r="HKQ726" s="150"/>
      <c r="HKR726" s="150"/>
      <c r="HKS726" s="150"/>
      <c r="HKT726" s="150"/>
      <c r="HKU726" s="150"/>
      <c r="HKV726" s="150"/>
      <c r="HKW726" s="150"/>
      <c r="HKX726" s="150"/>
      <c r="HKY726" s="150"/>
      <c r="HKZ726" s="150"/>
      <c r="HLA726" s="150"/>
      <c r="HLB726" s="150"/>
      <c r="HLC726" s="150"/>
      <c r="HLD726" s="150"/>
      <c r="HLE726" s="150"/>
      <c r="HLF726" s="150"/>
      <c r="HLG726" s="150"/>
      <c r="HLH726" s="150"/>
      <c r="HLI726" s="150"/>
      <c r="HLJ726" s="150"/>
      <c r="HLK726" s="150"/>
      <c r="HLL726" s="150"/>
      <c r="HLM726" s="150"/>
      <c r="HLN726" s="150"/>
      <c r="HLO726" s="150"/>
      <c r="HLP726" s="150"/>
      <c r="HLQ726" s="150"/>
      <c r="HLR726" s="150"/>
      <c r="HLS726" s="150"/>
      <c r="HLT726" s="150"/>
      <c r="HLU726" s="150"/>
      <c r="HLV726" s="150"/>
      <c r="HLW726" s="150"/>
      <c r="HLX726" s="150"/>
      <c r="HLY726" s="150"/>
      <c r="HLZ726" s="150"/>
      <c r="HMA726" s="150"/>
      <c r="HMB726" s="150"/>
      <c r="HMC726" s="150"/>
      <c r="HMD726" s="150"/>
      <c r="HME726" s="150"/>
      <c r="HMF726" s="150"/>
      <c r="HMG726" s="150"/>
      <c r="HMH726" s="150"/>
      <c r="HMI726" s="150"/>
      <c r="HMJ726" s="150"/>
      <c r="HMK726" s="150"/>
      <c r="HML726" s="150"/>
      <c r="HMM726" s="150"/>
      <c r="HMN726" s="150"/>
      <c r="HMO726" s="150"/>
      <c r="HMP726" s="150"/>
      <c r="HMQ726" s="150"/>
      <c r="HMR726" s="150"/>
      <c r="HMS726" s="150"/>
      <c r="HMT726" s="150"/>
      <c r="HMU726" s="150"/>
      <c r="HMV726" s="150"/>
      <c r="HMW726" s="150"/>
      <c r="HMX726" s="150"/>
      <c r="HMY726" s="150"/>
      <c r="HMZ726" s="150"/>
      <c r="HNA726" s="150"/>
      <c r="HNB726" s="150"/>
      <c r="HNC726" s="150"/>
      <c r="HND726" s="150"/>
      <c r="HNE726" s="150"/>
      <c r="HNF726" s="150"/>
      <c r="HNG726" s="150"/>
      <c r="HNH726" s="150"/>
      <c r="HNI726" s="150"/>
      <c r="HNJ726" s="150"/>
      <c r="HNK726" s="150"/>
      <c r="HNL726" s="150"/>
      <c r="HNM726" s="150"/>
      <c r="HNN726" s="150"/>
      <c r="HNO726" s="150"/>
      <c r="HNP726" s="150"/>
      <c r="HNQ726" s="150"/>
      <c r="HNR726" s="150"/>
      <c r="HNS726" s="150"/>
      <c r="HNT726" s="150"/>
      <c r="HNU726" s="150"/>
      <c r="HNV726" s="150"/>
      <c r="HNW726" s="150"/>
      <c r="HNX726" s="150"/>
      <c r="HNY726" s="150"/>
      <c r="HNZ726" s="150"/>
      <c r="HOA726" s="150"/>
      <c r="HOB726" s="150"/>
      <c r="HOC726" s="150"/>
      <c r="HOD726" s="150"/>
      <c r="HOE726" s="150"/>
      <c r="HOF726" s="150"/>
      <c r="HOG726" s="150"/>
      <c r="HOH726" s="150"/>
      <c r="HOI726" s="150"/>
      <c r="HOJ726" s="150"/>
      <c r="HOK726" s="150"/>
      <c r="HOL726" s="150"/>
      <c r="HOM726" s="150"/>
      <c r="HON726" s="150"/>
      <c r="HOO726" s="150"/>
      <c r="HOP726" s="150"/>
      <c r="HOQ726" s="150"/>
      <c r="HOR726" s="150"/>
      <c r="HOS726" s="150"/>
      <c r="HOT726" s="150"/>
      <c r="HOU726" s="150"/>
      <c r="HOV726" s="150"/>
      <c r="HOW726" s="150"/>
      <c r="HOX726" s="150"/>
      <c r="HOY726" s="150"/>
      <c r="HOZ726" s="150"/>
      <c r="HPA726" s="150"/>
      <c r="HPB726" s="150"/>
      <c r="HPC726" s="150"/>
      <c r="HPD726" s="150"/>
      <c r="HPE726" s="150"/>
      <c r="HPF726" s="150"/>
      <c r="HPG726" s="150"/>
      <c r="HPH726" s="150"/>
      <c r="HPI726" s="150"/>
      <c r="HPJ726" s="150"/>
      <c r="HPK726" s="150"/>
      <c r="HPL726" s="150"/>
      <c r="HPM726" s="150"/>
      <c r="HPN726" s="150"/>
      <c r="HPO726" s="150"/>
      <c r="HPP726" s="150"/>
      <c r="HPQ726" s="150"/>
      <c r="HPR726" s="150"/>
      <c r="HPS726" s="150"/>
      <c r="HPT726" s="150"/>
      <c r="HPU726" s="150"/>
      <c r="HPV726" s="150"/>
      <c r="HPW726" s="150"/>
      <c r="HPX726" s="150"/>
      <c r="HPY726" s="150"/>
      <c r="HPZ726" s="150"/>
      <c r="HQA726" s="150"/>
      <c r="HQB726" s="150"/>
      <c r="HQC726" s="150"/>
      <c r="HQD726" s="150"/>
      <c r="HQE726" s="150"/>
      <c r="HQF726" s="150"/>
      <c r="HQG726" s="150"/>
      <c r="HQH726" s="150"/>
      <c r="HQI726" s="150"/>
      <c r="HQJ726" s="150"/>
      <c r="HQK726" s="150"/>
      <c r="HQL726" s="150"/>
      <c r="HQM726" s="150"/>
      <c r="HQN726" s="150"/>
      <c r="HQO726" s="150"/>
      <c r="HQP726" s="150"/>
      <c r="HQQ726" s="150"/>
      <c r="HQR726" s="150"/>
      <c r="HQS726" s="150"/>
      <c r="HQT726" s="150"/>
      <c r="HQU726" s="150"/>
      <c r="HQV726" s="150"/>
      <c r="HQW726" s="150"/>
      <c r="HQX726" s="150"/>
      <c r="HQY726" s="150"/>
      <c r="HQZ726" s="150"/>
      <c r="HRA726" s="150"/>
      <c r="HRB726" s="150"/>
      <c r="HRC726" s="150"/>
      <c r="HRD726" s="150"/>
      <c r="HRE726" s="150"/>
      <c r="HRF726" s="150"/>
      <c r="HRG726" s="150"/>
      <c r="HRH726" s="150"/>
      <c r="HRI726" s="150"/>
      <c r="HRJ726" s="150"/>
      <c r="HRK726" s="150"/>
      <c r="HRL726" s="150"/>
      <c r="HRM726" s="150"/>
      <c r="HRN726" s="150"/>
      <c r="HRO726" s="150"/>
      <c r="HRP726" s="150"/>
      <c r="HRQ726" s="150"/>
      <c r="HRR726" s="150"/>
      <c r="HRS726" s="150"/>
      <c r="HRT726" s="150"/>
      <c r="HRU726" s="150"/>
      <c r="HRV726" s="150"/>
      <c r="HRW726" s="150"/>
      <c r="HRX726" s="150"/>
      <c r="HRY726" s="150"/>
      <c r="HRZ726" s="150"/>
      <c r="HSA726" s="150"/>
      <c r="HSB726" s="150"/>
      <c r="HSC726" s="150"/>
      <c r="HSD726" s="150"/>
      <c r="HSE726" s="150"/>
      <c r="HSF726" s="150"/>
      <c r="HSG726" s="150"/>
      <c r="HSH726" s="150"/>
      <c r="HSI726" s="150"/>
      <c r="HSJ726" s="150"/>
      <c r="HSK726" s="150"/>
      <c r="HSL726" s="150"/>
      <c r="HSM726" s="150"/>
      <c r="HSN726" s="150"/>
      <c r="HSO726" s="150"/>
      <c r="HSP726" s="150"/>
      <c r="HSQ726" s="150"/>
      <c r="HSR726" s="150"/>
      <c r="HSS726" s="150"/>
      <c r="HST726" s="150"/>
      <c r="HSU726" s="150"/>
      <c r="HSV726" s="150"/>
      <c r="HSW726" s="150"/>
      <c r="HSX726" s="150"/>
      <c r="HSY726" s="150"/>
      <c r="HSZ726" s="150"/>
      <c r="HTA726" s="150"/>
      <c r="HTB726" s="150"/>
      <c r="HTC726" s="150"/>
      <c r="HTD726" s="150"/>
      <c r="HTE726" s="150"/>
      <c r="HTF726" s="150"/>
      <c r="HTG726" s="150"/>
      <c r="HTH726" s="150"/>
      <c r="HTI726" s="150"/>
      <c r="HTJ726" s="150"/>
      <c r="HTK726" s="150"/>
      <c r="HTL726" s="150"/>
      <c r="HTM726" s="150"/>
      <c r="HTN726" s="150"/>
      <c r="HTO726" s="150"/>
      <c r="HTP726" s="150"/>
      <c r="HTQ726" s="150"/>
      <c r="HTR726" s="150"/>
      <c r="HTS726" s="150"/>
      <c r="HTT726" s="150"/>
      <c r="HTU726" s="150"/>
      <c r="HTV726" s="150"/>
      <c r="HTW726" s="150"/>
      <c r="HTX726" s="150"/>
      <c r="HTY726" s="150"/>
      <c r="HTZ726" s="150"/>
      <c r="HUA726" s="150"/>
      <c r="HUB726" s="150"/>
      <c r="HUC726" s="150"/>
      <c r="HUD726" s="150"/>
      <c r="HUE726" s="150"/>
      <c r="HUF726" s="150"/>
      <c r="HUG726" s="150"/>
      <c r="HUH726" s="150"/>
      <c r="HUI726" s="150"/>
      <c r="HUJ726" s="150"/>
      <c r="HUK726" s="150"/>
      <c r="HUL726" s="150"/>
      <c r="HUM726" s="150"/>
      <c r="HUN726" s="150"/>
      <c r="HUO726" s="150"/>
      <c r="HUP726" s="150"/>
      <c r="HUQ726" s="150"/>
      <c r="HUR726" s="150"/>
      <c r="HUS726" s="150"/>
      <c r="HUT726" s="150"/>
      <c r="HUU726" s="150"/>
      <c r="HUV726" s="150"/>
      <c r="HUW726" s="150"/>
      <c r="HUX726" s="150"/>
      <c r="HUY726" s="150"/>
      <c r="HUZ726" s="150"/>
      <c r="HVA726" s="150"/>
      <c r="HVB726" s="150"/>
      <c r="HVC726" s="150"/>
      <c r="HVD726" s="150"/>
      <c r="HVE726" s="150"/>
      <c r="HVF726" s="150"/>
      <c r="HVG726" s="150"/>
      <c r="HVH726" s="150"/>
      <c r="HVI726" s="150"/>
      <c r="HVJ726" s="150"/>
      <c r="HVK726" s="150"/>
      <c r="HVL726" s="150"/>
      <c r="HVM726" s="150"/>
      <c r="HVN726" s="150"/>
      <c r="HVO726" s="150"/>
      <c r="HVP726" s="150"/>
      <c r="HVQ726" s="150"/>
      <c r="HVR726" s="150"/>
      <c r="HVS726" s="150"/>
      <c r="HVT726" s="150"/>
      <c r="HVU726" s="150"/>
      <c r="HVV726" s="150"/>
      <c r="HVW726" s="150"/>
      <c r="HVX726" s="150"/>
      <c r="HVY726" s="150"/>
      <c r="HVZ726" s="150"/>
      <c r="HWA726" s="150"/>
      <c r="HWB726" s="150"/>
      <c r="HWC726" s="150"/>
      <c r="HWD726" s="150"/>
      <c r="HWE726" s="150"/>
      <c r="HWF726" s="150"/>
      <c r="HWG726" s="150"/>
      <c r="HWH726" s="150"/>
      <c r="HWI726" s="150"/>
      <c r="HWJ726" s="150"/>
      <c r="HWK726" s="150"/>
      <c r="HWL726" s="150"/>
      <c r="HWM726" s="150"/>
      <c r="HWN726" s="150"/>
      <c r="HWO726" s="150"/>
      <c r="HWP726" s="150"/>
      <c r="HWQ726" s="150"/>
      <c r="HWR726" s="150"/>
      <c r="HWS726" s="150"/>
      <c r="HWT726" s="150"/>
      <c r="HWU726" s="150"/>
      <c r="HWV726" s="150"/>
      <c r="HWW726" s="150"/>
      <c r="HWX726" s="150"/>
      <c r="HWY726" s="150"/>
      <c r="HWZ726" s="150"/>
      <c r="HXA726" s="150"/>
      <c r="HXB726" s="150"/>
      <c r="HXC726" s="150"/>
      <c r="HXD726" s="150"/>
      <c r="HXE726" s="150"/>
      <c r="HXF726" s="150"/>
      <c r="HXG726" s="150"/>
      <c r="HXH726" s="150"/>
      <c r="HXI726" s="150"/>
      <c r="HXJ726" s="150"/>
      <c r="HXK726" s="150"/>
      <c r="HXL726" s="150"/>
      <c r="HXM726" s="150"/>
      <c r="HXN726" s="150"/>
      <c r="HXO726" s="150"/>
      <c r="HXP726" s="150"/>
      <c r="HXQ726" s="150"/>
      <c r="HXR726" s="150"/>
      <c r="HXS726" s="150"/>
      <c r="HXT726" s="150"/>
      <c r="HXU726" s="150"/>
      <c r="HXV726" s="150"/>
      <c r="HXW726" s="150"/>
      <c r="HXX726" s="150"/>
      <c r="HXY726" s="150"/>
      <c r="HXZ726" s="150"/>
      <c r="HYA726" s="150"/>
      <c r="HYB726" s="150"/>
      <c r="HYC726" s="150"/>
      <c r="HYD726" s="150"/>
      <c r="HYE726" s="150"/>
      <c r="HYF726" s="150"/>
      <c r="HYG726" s="150"/>
      <c r="HYH726" s="150"/>
      <c r="HYI726" s="150"/>
      <c r="HYJ726" s="150"/>
      <c r="HYK726" s="150"/>
      <c r="HYL726" s="150"/>
      <c r="HYM726" s="150"/>
      <c r="HYN726" s="150"/>
      <c r="HYO726" s="150"/>
      <c r="HYP726" s="150"/>
      <c r="HYQ726" s="150"/>
      <c r="HYR726" s="150"/>
      <c r="HYS726" s="150"/>
      <c r="HYT726" s="150"/>
      <c r="HYU726" s="150"/>
      <c r="HYV726" s="150"/>
      <c r="HYW726" s="150"/>
      <c r="HYX726" s="150"/>
      <c r="HYY726" s="150"/>
      <c r="HYZ726" s="150"/>
      <c r="HZA726" s="150"/>
      <c r="HZB726" s="150"/>
      <c r="HZC726" s="150"/>
      <c r="HZD726" s="150"/>
      <c r="HZE726" s="150"/>
      <c r="HZF726" s="150"/>
      <c r="HZG726" s="150"/>
      <c r="HZH726" s="150"/>
      <c r="HZI726" s="150"/>
      <c r="HZJ726" s="150"/>
      <c r="HZK726" s="150"/>
      <c r="HZL726" s="150"/>
      <c r="HZM726" s="150"/>
      <c r="HZN726" s="150"/>
      <c r="HZO726" s="150"/>
      <c r="HZP726" s="150"/>
      <c r="HZQ726" s="150"/>
      <c r="HZR726" s="150"/>
      <c r="HZS726" s="150"/>
      <c r="HZT726" s="150"/>
      <c r="HZU726" s="150"/>
      <c r="HZV726" s="150"/>
      <c r="HZW726" s="150"/>
      <c r="HZX726" s="150"/>
      <c r="HZY726" s="150"/>
      <c r="HZZ726" s="150"/>
      <c r="IAA726" s="150"/>
      <c r="IAB726" s="150"/>
      <c r="IAC726" s="150"/>
      <c r="IAD726" s="150"/>
      <c r="IAE726" s="150"/>
      <c r="IAF726" s="150"/>
      <c r="IAG726" s="150"/>
      <c r="IAH726" s="150"/>
      <c r="IAI726" s="150"/>
      <c r="IAJ726" s="150"/>
      <c r="IAK726" s="150"/>
      <c r="IAL726" s="150"/>
      <c r="IAM726" s="150"/>
      <c r="IAN726" s="150"/>
      <c r="IAO726" s="150"/>
      <c r="IAP726" s="150"/>
      <c r="IAQ726" s="150"/>
      <c r="IAR726" s="150"/>
      <c r="IAS726" s="150"/>
      <c r="IAT726" s="150"/>
      <c r="IAU726" s="150"/>
      <c r="IAV726" s="150"/>
      <c r="IAW726" s="150"/>
      <c r="IAX726" s="150"/>
      <c r="IAY726" s="150"/>
      <c r="IAZ726" s="150"/>
      <c r="IBA726" s="150"/>
      <c r="IBB726" s="150"/>
      <c r="IBC726" s="150"/>
      <c r="IBD726" s="150"/>
      <c r="IBE726" s="150"/>
      <c r="IBF726" s="150"/>
      <c r="IBG726" s="150"/>
      <c r="IBH726" s="150"/>
      <c r="IBI726" s="150"/>
      <c r="IBJ726" s="150"/>
      <c r="IBK726" s="150"/>
      <c r="IBL726" s="150"/>
      <c r="IBM726" s="150"/>
      <c r="IBN726" s="150"/>
      <c r="IBO726" s="150"/>
      <c r="IBP726" s="150"/>
      <c r="IBQ726" s="150"/>
      <c r="IBR726" s="150"/>
      <c r="IBS726" s="150"/>
      <c r="IBT726" s="150"/>
      <c r="IBU726" s="150"/>
      <c r="IBV726" s="150"/>
      <c r="IBW726" s="150"/>
      <c r="IBX726" s="150"/>
      <c r="IBY726" s="150"/>
      <c r="IBZ726" s="150"/>
      <c r="ICA726" s="150"/>
      <c r="ICB726" s="150"/>
      <c r="ICC726" s="150"/>
      <c r="ICD726" s="150"/>
      <c r="ICE726" s="150"/>
      <c r="ICF726" s="150"/>
      <c r="ICG726" s="150"/>
      <c r="ICH726" s="150"/>
      <c r="ICI726" s="150"/>
      <c r="ICJ726" s="150"/>
      <c r="ICK726" s="150"/>
      <c r="ICL726" s="150"/>
      <c r="ICM726" s="150"/>
      <c r="ICN726" s="150"/>
      <c r="ICO726" s="150"/>
      <c r="ICP726" s="150"/>
      <c r="ICQ726" s="150"/>
      <c r="ICR726" s="150"/>
      <c r="ICS726" s="150"/>
      <c r="ICT726" s="150"/>
      <c r="ICU726" s="150"/>
      <c r="ICV726" s="150"/>
      <c r="ICW726" s="150"/>
      <c r="ICX726" s="150"/>
      <c r="ICY726" s="150"/>
      <c r="ICZ726" s="150"/>
      <c r="IDA726" s="150"/>
      <c r="IDB726" s="150"/>
      <c r="IDC726" s="150"/>
      <c r="IDD726" s="150"/>
      <c r="IDE726" s="150"/>
      <c r="IDF726" s="150"/>
      <c r="IDG726" s="150"/>
      <c r="IDH726" s="150"/>
      <c r="IDI726" s="150"/>
      <c r="IDJ726" s="150"/>
      <c r="IDK726" s="150"/>
      <c r="IDL726" s="150"/>
      <c r="IDM726" s="150"/>
      <c r="IDN726" s="150"/>
      <c r="IDO726" s="150"/>
      <c r="IDP726" s="150"/>
      <c r="IDQ726" s="150"/>
      <c r="IDR726" s="150"/>
      <c r="IDS726" s="150"/>
      <c r="IDT726" s="150"/>
      <c r="IDU726" s="150"/>
      <c r="IDV726" s="150"/>
      <c r="IDW726" s="150"/>
      <c r="IDX726" s="150"/>
      <c r="IDY726" s="150"/>
      <c r="IDZ726" s="150"/>
      <c r="IEA726" s="150"/>
      <c r="IEB726" s="150"/>
      <c r="IEC726" s="150"/>
      <c r="IED726" s="150"/>
      <c r="IEE726" s="150"/>
      <c r="IEF726" s="150"/>
      <c r="IEG726" s="150"/>
      <c r="IEH726" s="150"/>
      <c r="IEI726" s="150"/>
      <c r="IEJ726" s="150"/>
      <c r="IEK726" s="150"/>
      <c r="IEL726" s="150"/>
      <c r="IEM726" s="150"/>
      <c r="IEN726" s="150"/>
      <c r="IEO726" s="150"/>
      <c r="IEP726" s="150"/>
      <c r="IEQ726" s="150"/>
      <c r="IER726" s="150"/>
      <c r="IES726" s="150"/>
      <c r="IET726" s="150"/>
      <c r="IEU726" s="150"/>
      <c r="IEV726" s="150"/>
      <c r="IEW726" s="150"/>
      <c r="IEX726" s="150"/>
      <c r="IEY726" s="150"/>
      <c r="IEZ726" s="150"/>
      <c r="IFA726" s="150"/>
      <c r="IFB726" s="150"/>
      <c r="IFC726" s="150"/>
      <c r="IFD726" s="150"/>
      <c r="IFE726" s="150"/>
      <c r="IFF726" s="150"/>
      <c r="IFG726" s="150"/>
      <c r="IFH726" s="150"/>
      <c r="IFI726" s="150"/>
      <c r="IFJ726" s="150"/>
      <c r="IFK726" s="150"/>
      <c r="IFL726" s="150"/>
      <c r="IFM726" s="150"/>
      <c r="IFN726" s="150"/>
      <c r="IFO726" s="150"/>
      <c r="IFP726" s="150"/>
      <c r="IFQ726" s="150"/>
      <c r="IFR726" s="150"/>
      <c r="IFS726" s="150"/>
      <c r="IFT726" s="150"/>
      <c r="IFU726" s="150"/>
      <c r="IFV726" s="150"/>
      <c r="IFW726" s="150"/>
      <c r="IFX726" s="150"/>
      <c r="IFY726" s="150"/>
      <c r="IFZ726" s="150"/>
      <c r="IGA726" s="150"/>
      <c r="IGB726" s="150"/>
      <c r="IGC726" s="150"/>
      <c r="IGD726" s="150"/>
      <c r="IGE726" s="150"/>
      <c r="IGF726" s="150"/>
      <c r="IGG726" s="150"/>
      <c r="IGH726" s="150"/>
      <c r="IGI726" s="150"/>
      <c r="IGJ726" s="150"/>
      <c r="IGK726" s="150"/>
      <c r="IGL726" s="150"/>
      <c r="IGM726" s="150"/>
      <c r="IGN726" s="150"/>
      <c r="IGO726" s="150"/>
      <c r="IGP726" s="150"/>
      <c r="IGQ726" s="150"/>
      <c r="IGR726" s="150"/>
      <c r="IGS726" s="150"/>
      <c r="IGT726" s="150"/>
      <c r="IGU726" s="150"/>
      <c r="IGV726" s="150"/>
      <c r="IGW726" s="150"/>
      <c r="IGX726" s="150"/>
      <c r="IGY726" s="150"/>
      <c r="IGZ726" s="150"/>
      <c r="IHA726" s="150"/>
      <c r="IHB726" s="150"/>
      <c r="IHC726" s="150"/>
      <c r="IHD726" s="150"/>
      <c r="IHE726" s="150"/>
      <c r="IHF726" s="150"/>
      <c r="IHG726" s="150"/>
      <c r="IHH726" s="150"/>
      <c r="IHI726" s="150"/>
      <c r="IHJ726" s="150"/>
      <c r="IHK726" s="150"/>
      <c r="IHL726" s="150"/>
      <c r="IHM726" s="150"/>
      <c r="IHN726" s="150"/>
      <c r="IHO726" s="150"/>
      <c r="IHP726" s="150"/>
      <c r="IHQ726" s="150"/>
      <c r="IHR726" s="150"/>
      <c r="IHS726" s="150"/>
      <c r="IHT726" s="150"/>
      <c r="IHU726" s="150"/>
      <c r="IHV726" s="150"/>
      <c r="IHW726" s="150"/>
      <c r="IHX726" s="150"/>
      <c r="IHY726" s="150"/>
      <c r="IHZ726" s="150"/>
      <c r="IIA726" s="150"/>
      <c r="IIB726" s="150"/>
      <c r="IIC726" s="150"/>
      <c r="IID726" s="150"/>
      <c r="IIE726" s="150"/>
      <c r="IIF726" s="150"/>
      <c r="IIG726" s="150"/>
      <c r="IIH726" s="150"/>
      <c r="III726" s="150"/>
      <c r="IIJ726" s="150"/>
      <c r="IIK726" s="150"/>
      <c r="IIL726" s="150"/>
      <c r="IIM726" s="150"/>
      <c r="IIN726" s="150"/>
      <c r="IIO726" s="150"/>
      <c r="IIP726" s="150"/>
      <c r="IIQ726" s="150"/>
      <c r="IIR726" s="150"/>
      <c r="IIS726" s="150"/>
      <c r="IIT726" s="150"/>
      <c r="IIU726" s="150"/>
      <c r="IIV726" s="150"/>
      <c r="IIW726" s="150"/>
      <c r="IIX726" s="150"/>
      <c r="IIY726" s="150"/>
      <c r="IIZ726" s="150"/>
      <c r="IJA726" s="150"/>
      <c r="IJB726" s="150"/>
      <c r="IJC726" s="150"/>
      <c r="IJD726" s="150"/>
      <c r="IJE726" s="150"/>
      <c r="IJF726" s="150"/>
      <c r="IJG726" s="150"/>
      <c r="IJH726" s="150"/>
      <c r="IJI726" s="150"/>
      <c r="IJJ726" s="150"/>
      <c r="IJK726" s="150"/>
      <c r="IJL726" s="150"/>
      <c r="IJM726" s="150"/>
      <c r="IJN726" s="150"/>
      <c r="IJO726" s="150"/>
      <c r="IJP726" s="150"/>
      <c r="IJQ726" s="150"/>
      <c r="IJR726" s="150"/>
      <c r="IJS726" s="150"/>
      <c r="IJT726" s="150"/>
      <c r="IJU726" s="150"/>
      <c r="IJV726" s="150"/>
      <c r="IJW726" s="150"/>
      <c r="IJX726" s="150"/>
      <c r="IJY726" s="150"/>
      <c r="IJZ726" s="150"/>
      <c r="IKA726" s="150"/>
      <c r="IKB726" s="150"/>
      <c r="IKC726" s="150"/>
      <c r="IKD726" s="150"/>
      <c r="IKE726" s="150"/>
      <c r="IKF726" s="150"/>
      <c r="IKG726" s="150"/>
      <c r="IKH726" s="150"/>
      <c r="IKI726" s="150"/>
      <c r="IKJ726" s="150"/>
      <c r="IKK726" s="150"/>
      <c r="IKL726" s="150"/>
      <c r="IKM726" s="150"/>
      <c r="IKN726" s="150"/>
      <c r="IKO726" s="150"/>
      <c r="IKP726" s="150"/>
      <c r="IKQ726" s="150"/>
      <c r="IKR726" s="150"/>
      <c r="IKS726" s="150"/>
      <c r="IKT726" s="150"/>
      <c r="IKU726" s="150"/>
      <c r="IKV726" s="150"/>
      <c r="IKW726" s="150"/>
      <c r="IKX726" s="150"/>
      <c r="IKY726" s="150"/>
      <c r="IKZ726" s="150"/>
      <c r="ILA726" s="150"/>
      <c r="ILB726" s="150"/>
      <c r="ILC726" s="150"/>
      <c r="ILD726" s="150"/>
      <c r="ILE726" s="150"/>
      <c r="ILF726" s="150"/>
      <c r="ILG726" s="150"/>
      <c r="ILH726" s="150"/>
      <c r="ILI726" s="150"/>
      <c r="ILJ726" s="150"/>
      <c r="ILK726" s="150"/>
      <c r="ILL726" s="150"/>
      <c r="ILM726" s="150"/>
      <c r="ILN726" s="150"/>
      <c r="ILO726" s="150"/>
      <c r="ILP726" s="150"/>
      <c r="ILQ726" s="150"/>
      <c r="ILR726" s="150"/>
      <c r="ILS726" s="150"/>
      <c r="ILT726" s="150"/>
      <c r="ILU726" s="150"/>
      <c r="ILV726" s="150"/>
      <c r="ILW726" s="150"/>
      <c r="ILX726" s="150"/>
      <c r="ILY726" s="150"/>
      <c r="ILZ726" s="150"/>
      <c r="IMA726" s="150"/>
      <c r="IMB726" s="150"/>
      <c r="IMC726" s="150"/>
      <c r="IMD726" s="150"/>
      <c r="IME726" s="150"/>
      <c r="IMF726" s="150"/>
      <c r="IMG726" s="150"/>
      <c r="IMH726" s="150"/>
      <c r="IMI726" s="150"/>
      <c r="IMJ726" s="150"/>
      <c r="IMK726" s="150"/>
      <c r="IML726" s="150"/>
      <c r="IMM726" s="150"/>
      <c r="IMN726" s="150"/>
      <c r="IMO726" s="150"/>
      <c r="IMP726" s="150"/>
      <c r="IMQ726" s="150"/>
      <c r="IMR726" s="150"/>
      <c r="IMS726" s="150"/>
      <c r="IMT726" s="150"/>
      <c r="IMU726" s="150"/>
      <c r="IMV726" s="150"/>
      <c r="IMW726" s="150"/>
      <c r="IMX726" s="150"/>
      <c r="IMY726" s="150"/>
      <c r="IMZ726" s="150"/>
      <c r="INA726" s="150"/>
      <c r="INB726" s="150"/>
      <c r="INC726" s="150"/>
      <c r="IND726" s="150"/>
      <c r="INE726" s="150"/>
      <c r="INF726" s="150"/>
      <c r="ING726" s="150"/>
      <c r="INH726" s="150"/>
      <c r="INI726" s="150"/>
      <c r="INJ726" s="150"/>
      <c r="INK726" s="150"/>
      <c r="INL726" s="150"/>
      <c r="INM726" s="150"/>
      <c r="INN726" s="150"/>
      <c r="INO726" s="150"/>
      <c r="INP726" s="150"/>
      <c r="INQ726" s="150"/>
      <c r="INR726" s="150"/>
      <c r="INS726" s="150"/>
      <c r="INT726" s="150"/>
      <c r="INU726" s="150"/>
      <c r="INV726" s="150"/>
      <c r="INW726" s="150"/>
      <c r="INX726" s="150"/>
      <c r="INY726" s="150"/>
      <c r="INZ726" s="150"/>
      <c r="IOA726" s="150"/>
      <c r="IOB726" s="150"/>
      <c r="IOC726" s="150"/>
      <c r="IOD726" s="150"/>
      <c r="IOE726" s="150"/>
      <c r="IOF726" s="150"/>
      <c r="IOG726" s="150"/>
      <c r="IOH726" s="150"/>
      <c r="IOI726" s="150"/>
      <c r="IOJ726" s="150"/>
      <c r="IOK726" s="150"/>
      <c r="IOL726" s="150"/>
      <c r="IOM726" s="150"/>
      <c r="ION726" s="150"/>
      <c r="IOO726" s="150"/>
      <c r="IOP726" s="150"/>
      <c r="IOQ726" s="150"/>
      <c r="IOR726" s="150"/>
      <c r="IOS726" s="150"/>
      <c r="IOT726" s="150"/>
      <c r="IOU726" s="150"/>
      <c r="IOV726" s="150"/>
      <c r="IOW726" s="150"/>
      <c r="IOX726" s="150"/>
      <c r="IOY726" s="150"/>
      <c r="IOZ726" s="150"/>
      <c r="IPA726" s="150"/>
      <c r="IPB726" s="150"/>
      <c r="IPC726" s="150"/>
      <c r="IPD726" s="150"/>
      <c r="IPE726" s="150"/>
      <c r="IPF726" s="150"/>
      <c r="IPG726" s="150"/>
      <c r="IPH726" s="150"/>
      <c r="IPI726" s="150"/>
      <c r="IPJ726" s="150"/>
      <c r="IPK726" s="150"/>
      <c r="IPL726" s="150"/>
      <c r="IPM726" s="150"/>
      <c r="IPN726" s="150"/>
      <c r="IPO726" s="150"/>
      <c r="IPP726" s="150"/>
      <c r="IPQ726" s="150"/>
      <c r="IPR726" s="150"/>
      <c r="IPS726" s="150"/>
      <c r="IPT726" s="150"/>
      <c r="IPU726" s="150"/>
      <c r="IPV726" s="150"/>
      <c r="IPW726" s="150"/>
      <c r="IPX726" s="150"/>
      <c r="IPY726" s="150"/>
      <c r="IPZ726" s="150"/>
      <c r="IQA726" s="150"/>
      <c r="IQB726" s="150"/>
      <c r="IQC726" s="150"/>
      <c r="IQD726" s="150"/>
      <c r="IQE726" s="150"/>
      <c r="IQF726" s="150"/>
      <c r="IQG726" s="150"/>
      <c r="IQH726" s="150"/>
      <c r="IQI726" s="150"/>
      <c r="IQJ726" s="150"/>
      <c r="IQK726" s="150"/>
      <c r="IQL726" s="150"/>
      <c r="IQM726" s="150"/>
      <c r="IQN726" s="150"/>
      <c r="IQO726" s="150"/>
      <c r="IQP726" s="150"/>
      <c r="IQQ726" s="150"/>
      <c r="IQR726" s="150"/>
      <c r="IQS726" s="150"/>
      <c r="IQT726" s="150"/>
      <c r="IQU726" s="150"/>
      <c r="IQV726" s="150"/>
      <c r="IQW726" s="150"/>
      <c r="IQX726" s="150"/>
      <c r="IQY726" s="150"/>
      <c r="IQZ726" s="150"/>
      <c r="IRA726" s="150"/>
      <c r="IRB726" s="150"/>
      <c r="IRC726" s="150"/>
      <c r="IRD726" s="150"/>
      <c r="IRE726" s="150"/>
      <c r="IRF726" s="150"/>
      <c r="IRG726" s="150"/>
      <c r="IRH726" s="150"/>
      <c r="IRI726" s="150"/>
      <c r="IRJ726" s="150"/>
      <c r="IRK726" s="150"/>
      <c r="IRL726" s="150"/>
      <c r="IRM726" s="150"/>
      <c r="IRN726" s="150"/>
      <c r="IRO726" s="150"/>
      <c r="IRP726" s="150"/>
      <c r="IRQ726" s="150"/>
      <c r="IRR726" s="150"/>
      <c r="IRS726" s="150"/>
      <c r="IRT726" s="150"/>
      <c r="IRU726" s="150"/>
      <c r="IRV726" s="150"/>
      <c r="IRW726" s="150"/>
      <c r="IRX726" s="150"/>
      <c r="IRY726" s="150"/>
      <c r="IRZ726" s="150"/>
      <c r="ISA726" s="150"/>
      <c r="ISB726" s="150"/>
      <c r="ISC726" s="150"/>
      <c r="ISD726" s="150"/>
      <c r="ISE726" s="150"/>
      <c r="ISF726" s="150"/>
      <c r="ISG726" s="150"/>
      <c r="ISH726" s="150"/>
      <c r="ISI726" s="150"/>
      <c r="ISJ726" s="150"/>
      <c r="ISK726" s="150"/>
      <c r="ISL726" s="150"/>
      <c r="ISM726" s="150"/>
      <c r="ISN726" s="150"/>
      <c r="ISO726" s="150"/>
      <c r="ISP726" s="150"/>
      <c r="ISQ726" s="150"/>
      <c r="ISR726" s="150"/>
      <c r="ISS726" s="150"/>
      <c r="IST726" s="150"/>
      <c r="ISU726" s="150"/>
      <c r="ISV726" s="150"/>
      <c r="ISW726" s="150"/>
      <c r="ISX726" s="150"/>
      <c r="ISY726" s="150"/>
      <c r="ISZ726" s="150"/>
      <c r="ITA726" s="150"/>
      <c r="ITB726" s="150"/>
      <c r="ITC726" s="150"/>
      <c r="ITD726" s="150"/>
      <c r="ITE726" s="150"/>
      <c r="ITF726" s="150"/>
      <c r="ITG726" s="150"/>
      <c r="ITH726" s="150"/>
      <c r="ITI726" s="150"/>
      <c r="ITJ726" s="150"/>
      <c r="ITK726" s="150"/>
      <c r="ITL726" s="150"/>
      <c r="ITM726" s="150"/>
      <c r="ITN726" s="150"/>
      <c r="ITO726" s="150"/>
      <c r="ITP726" s="150"/>
      <c r="ITQ726" s="150"/>
      <c r="ITR726" s="150"/>
      <c r="ITS726" s="150"/>
      <c r="ITT726" s="150"/>
      <c r="ITU726" s="150"/>
      <c r="ITV726" s="150"/>
      <c r="ITW726" s="150"/>
      <c r="ITX726" s="150"/>
      <c r="ITY726" s="150"/>
      <c r="ITZ726" s="150"/>
      <c r="IUA726" s="150"/>
      <c r="IUB726" s="150"/>
      <c r="IUC726" s="150"/>
      <c r="IUD726" s="150"/>
      <c r="IUE726" s="150"/>
      <c r="IUF726" s="150"/>
      <c r="IUG726" s="150"/>
      <c r="IUH726" s="150"/>
      <c r="IUI726" s="150"/>
      <c r="IUJ726" s="150"/>
      <c r="IUK726" s="150"/>
      <c r="IUL726" s="150"/>
      <c r="IUM726" s="150"/>
      <c r="IUN726" s="150"/>
      <c r="IUO726" s="150"/>
      <c r="IUP726" s="150"/>
      <c r="IUQ726" s="150"/>
      <c r="IUR726" s="150"/>
      <c r="IUS726" s="150"/>
      <c r="IUT726" s="150"/>
      <c r="IUU726" s="150"/>
      <c r="IUV726" s="150"/>
      <c r="IUW726" s="150"/>
      <c r="IUX726" s="150"/>
      <c r="IUY726" s="150"/>
      <c r="IUZ726" s="150"/>
      <c r="IVA726" s="150"/>
      <c r="IVB726" s="150"/>
      <c r="IVC726" s="150"/>
      <c r="IVD726" s="150"/>
      <c r="IVE726" s="150"/>
      <c r="IVF726" s="150"/>
      <c r="IVG726" s="150"/>
      <c r="IVH726" s="150"/>
      <c r="IVI726" s="150"/>
      <c r="IVJ726" s="150"/>
      <c r="IVK726" s="150"/>
      <c r="IVL726" s="150"/>
      <c r="IVM726" s="150"/>
      <c r="IVN726" s="150"/>
      <c r="IVO726" s="150"/>
      <c r="IVP726" s="150"/>
      <c r="IVQ726" s="150"/>
      <c r="IVR726" s="150"/>
      <c r="IVS726" s="150"/>
      <c r="IVT726" s="150"/>
      <c r="IVU726" s="150"/>
      <c r="IVV726" s="150"/>
      <c r="IVW726" s="150"/>
      <c r="IVX726" s="150"/>
      <c r="IVY726" s="150"/>
      <c r="IVZ726" s="150"/>
      <c r="IWA726" s="150"/>
      <c r="IWB726" s="150"/>
      <c r="IWC726" s="150"/>
      <c r="IWD726" s="150"/>
      <c r="IWE726" s="150"/>
      <c r="IWF726" s="150"/>
      <c r="IWG726" s="150"/>
      <c r="IWH726" s="150"/>
      <c r="IWI726" s="150"/>
      <c r="IWJ726" s="150"/>
      <c r="IWK726" s="150"/>
      <c r="IWL726" s="150"/>
      <c r="IWM726" s="150"/>
      <c r="IWN726" s="150"/>
      <c r="IWO726" s="150"/>
      <c r="IWP726" s="150"/>
      <c r="IWQ726" s="150"/>
      <c r="IWR726" s="150"/>
      <c r="IWS726" s="150"/>
      <c r="IWT726" s="150"/>
      <c r="IWU726" s="150"/>
      <c r="IWV726" s="150"/>
      <c r="IWW726" s="150"/>
      <c r="IWX726" s="150"/>
      <c r="IWY726" s="150"/>
      <c r="IWZ726" s="150"/>
      <c r="IXA726" s="150"/>
      <c r="IXB726" s="150"/>
      <c r="IXC726" s="150"/>
      <c r="IXD726" s="150"/>
      <c r="IXE726" s="150"/>
      <c r="IXF726" s="150"/>
      <c r="IXG726" s="150"/>
      <c r="IXH726" s="150"/>
      <c r="IXI726" s="150"/>
      <c r="IXJ726" s="150"/>
      <c r="IXK726" s="150"/>
      <c r="IXL726" s="150"/>
      <c r="IXM726" s="150"/>
      <c r="IXN726" s="150"/>
      <c r="IXO726" s="150"/>
      <c r="IXP726" s="150"/>
      <c r="IXQ726" s="150"/>
      <c r="IXR726" s="150"/>
      <c r="IXS726" s="150"/>
      <c r="IXT726" s="150"/>
      <c r="IXU726" s="150"/>
      <c r="IXV726" s="150"/>
      <c r="IXW726" s="150"/>
      <c r="IXX726" s="150"/>
      <c r="IXY726" s="150"/>
      <c r="IXZ726" s="150"/>
      <c r="IYA726" s="150"/>
      <c r="IYB726" s="150"/>
      <c r="IYC726" s="150"/>
      <c r="IYD726" s="150"/>
      <c r="IYE726" s="150"/>
      <c r="IYF726" s="150"/>
      <c r="IYG726" s="150"/>
      <c r="IYH726" s="150"/>
      <c r="IYI726" s="150"/>
      <c r="IYJ726" s="150"/>
      <c r="IYK726" s="150"/>
      <c r="IYL726" s="150"/>
      <c r="IYM726" s="150"/>
      <c r="IYN726" s="150"/>
      <c r="IYO726" s="150"/>
      <c r="IYP726" s="150"/>
      <c r="IYQ726" s="150"/>
      <c r="IYR726" s="150"/>
      <c r="IYS726" s="150"/>
      <c r="IYT726" s="150"/>
      <c r="IYU726" s="150"/>
      <c r="IYV726" s="150"/>
      <c r="IYW726" s="150"/>
      <c r="IYX726" s="150"/>
      <c r="IYY726" s="150"/>
      <c r="IYZ726" s="150"/>
      <c r="IZA726" s="150"/>
      <c r="IZB726" s="150"/>
      <c r="IZC726" s="150"/>
      <c r="IZD726" s="150"/>
      <c r="IZE726" s="150"/>
      <c r="IZF726" s="150"/>
      <c r="IZG726" s="150"/>
      <c r="IZH726" s="150"/>
      <c r="IZI726" s="150"/>
      <c r="IZJ726" s="150"/>
      <c r="IZK726" s="150"/>
      <c r="IZL726" s="150"/>
      <c r="IZM726" s="150"/>
      <c r="IZN726" s="150"/>
      <c r="IZO726" s="150"/>
      <c r="IZP726" s="150"/>
      <c r="IZQ726" s="150"/>
      <c r="IZR726" s="150"/>
      <c r="IZS726" s="150"/>
      <c r="IZT726" s="150"/>
      <c r="IZU726" s="150"/>
      <c r="IZV726" s="150"/>
      <c r="IZW726" s="150"/>
      <c r="IZX726" s="150"/>
      <c r="IZY726" s="150"/>
      <c r="IZZ726" s="150"/>
      <c r="JAA726" s="150"/>
      <c r="JAB726" s="150"/>
      <c r="JAC726" s="150"/>
      <c r="JAD726" s="150"/>
      <c r="JAE726" s="150"/>
      <c r="JAF726" s="150"/>
      <c r="JAG726" s="150"/>
      <c r="JAH726" s="150"/>
      <c r="JAI726" s="150"/>
      <c r="JAJ726" s="150"/>
      <c r="JAK726" s="150"/>
      <c r="JAL726" s="150"/>
      <c r="JAM726" s="150"/>
      <c r="JAN726" s="150"/>
      <c r="JAO726" s="150"/>
      <c r="JAP726" s="150"/>
      <c r="JAQ726" s="150"/>
      <c r="JAR726" s="150"/>
      <c r="JAS726" s="150"/>
      <c r="JAT726" s="150"/>
      <c r="JAU726" s="150"/>
      <c r="JAV726" s="150"/>
      <c r="JAW726" s="150"/>
      <c r="JAX726" s="150"/>
      <c r="JAY726" s="150"/>
      <c r="JAZ726" s="150"/>
      <c r="JBA726" s="150"/>
      <c r="JBB726" s="150"/>
      <c r="JBC726" s="150"/>
      <c r="JBD726" s="150"/>
      <c r="JBE726" s="150"/>
      <c r="JBF726" s="150"/>
      <c r="JBG726" s="150"/>
      <c r="JBH726" s="150"/>
      <c r="JBI726" s="150"/>
      <c r="JBJ726" s="150"/>
      <c r="JBK726" s="150"/>
      <c r="JBL726" s="150"/>
      <c r="JBM726" s="150"/>
      <c r="JBN726" s="150"/>
      <c r="JBO726" s="150"/>
      <c r="JBP726" s="150"/>
      <c r="JBQ726" s="150"/>
      <c r="JBR726" s="150"/>
      <c r="JBS726" s="150"/>
      <c r="JBT726" s="150"/>
      <c r="JBU726" s="150"/>
      <c r="JBV726" s="150"/>
      <c r="JBW726" s="150"/>
      <c r="JBX726" s="150"/>
      <c r="JBY726" s="150"/>
      <c r="JBZ726" s="150"/>
      <c r="JCA726" s="150"/>
      <c r="JCB726" s="150"/>
      <c r="JCC726" s="150"/>
      <c r="JCD726" s="150"/>
      <c r="JCE726" s="150"/>
      <c r="JCF726" s="150"/>
      <c r="JCG726" s="150"/>
      <c r="JCH726" s="150"/>
      <c r="JCI726" s="150"/>
      <c r="JCJ726" s="150"/>
      <c r="JCK726" s="150"/>
      <c r="JCL726" s="150"/>
      <c r="JCM726" s="150"/>
      <c r="JCN726" s="150"/>
      <c r="JCO726" s="150"/>
      <c r="JCP726" s="150"/>
      <c r="JCQ726" s="150"/>
      <c r="JCR726" s="150"/>
      <c r="JCS726" s="150"/>
      <c r="JCT726" s="150"/>
      <c r="JCU726" s="150"/>
      <c r="JCV726" s="150"/>
      <c r="JCW726" s="150"/>
      <c r="JCX726" s="150"/>
      <c r="JCY726" s="150"/>
      <c r="JCZ726" s="150"/>
      <c r="JDA726" s="150"/>
      <c r="JDB726" s="150"/>
      <c r="JDC726" s="150"/>
      <c r="JDD726" s="150"/>
      <c r="JDE726" s="150"/>
      <c r="JDF726" s="150"/>
      <c r="JDG726" s="150"/>
      <c r="JDH726" s="150"/>
      <c r="JDI726" s="150"/>
      <c r="JDJ726" s="150"/>
      <c r="JDK726" s="150"/>
      <c r="JDL726" s="150"/>
      <c r="JDM726" s="150"/>
      <c r="JDN726" s="150"/>
      <c r="JDO726" s="150"/>
      <c r="JDP726" s="150"/>
      <c r="JDQ726" s="150"/>
      <c r="JDR726" s="150"/>
      <c r="JDS726" s="150"/>
      <c r="JDT726" s="150"/>
      <c r="JDU726" s="150"/>
      <c r="JDV726" s="150"/>
      <c r="JDW726" s="150"/>
      <c r="JDX726" s="150"/>
      <c r="JDY726" s="150"/>
      <c r="JDZ726" s="150"/>
      <c r="JEA726" s="150"/>
      <c r="JEB726" s="150"/>
      <c r="JEC726" s="150"/>
      <c r="JED726" s="150"/>
      <c r="JEE726" s="150"/>
      <c r="JEF726" s="150"/>
      <c r="JEG726" s="150"/>
      <c r="JEH726" s="150"/>
      <c r="JEI726" s="150"/>
      <c r="JEJ726" s="150"/>
      <c r="JEK726" s="150"/>
      <c r="JEL726" s="150"/>
      <c r="JEM726" s="150"/>
      <c r="JEN726" s="150"/>
      <c r="JEO726" s="150"/>
      <c r="JEP726" s="150"/>
      <c r="JEQ726" s="150"/>
      <c r="JER726" s="150"/>
      <c r="JES726" s="150"/>
      <c r="JET726" s="150"/>
      <c r="JEU726" s="150"/>
      <c r="JEV726" s="150"/>
      <c r="JEW726" s="150"/>
      <c r="JEX726" s="150"/>
      <c r="JEY726" s="150"/>
      <c r="JEZ726" s="150"/>
      <c r="JFA726" s="150"/>
      <c r="JFB726" s="150"/>
      <c r="JFC726" s="150"/>
      <c r="JFD726" s="150"/>
      <c r="JFE726" s="150"/>
      <c r="JFF726" s="150"/>
      <c r="JFG726" s="150"/>
      <c r="JFH726" s="150"/>
      <c r="JFI726" s="150"/>
      <c r="JFJ726" s="150"/>
      <c r="JFK726" s="150"/>
      <c r="JFL726" s="150"/>
      <c r="JFM726" s="150"/>
      <c r="JFN726" s="150"/>
      <c r="JFO726" s="150"/>
      <c r="JFP726" s="150"/>
      <c r="JFQ726" s="150"/>
      <c r="JFR726" s="150"/>
      <c r="JFS726" s="150"/>
      <c r="JFT726" s="150"/>
      <c r="JFU726" s="150"/>
      <c r="JFV726" s="150"/>
      <c r="JFW726" s="150"/>
      <c r="JFX726" s="150"/>
      <c r="JFY726" s="150"/>
      <c r="JFZ726" s="150"/>
      <c r="JGA726" s="150"/>
      <c r="JGB726" s="150"/>
      <c r="JGC726" s="150"/>
      <c r="JGD726" s="150"/>
      <c r="JGE726" s="150"/>
      <c r="JGF726" s="150"/>
      <c r="JGG726" s="150"/>
      <c r="JGH726" s="150"/>
      <c r="JGI726" s="150"/>
      <c r="JGJ726" s="150"/>
      <c r="JGK726" s="150"/>
      <c r="JGL726" s="150"/>
      <c r="JGM726" s="150"/>
      <c r="JGN726" s="150"/>
      <c r="JGO726" s="150"/>
      <c r="JGP726" s="150"/>
      <c r="JGQ726" s="150"/>
      <c r="JGR726" s="150"/>
      <c r="JGS726" s="150"/>
      <c r="JGT726" s="150"/>
      <c r="JGU726" s="150"/>
      <c r="JGV726" s="150"/>
      <c r="JGW726" s="150"/>
      <c r="JGX726" s="150"/>
      <c r="JGY726" s="150"/>
      <c r="JGZ726" s="150"/>
      <c r="JHA726" s="150"/>
      <c r="JHB726" s="150"/>
      <c r="JHC726" s="150"/>
      <c r="JHD726" s="150"/>
      <c r="JHE726" s="150"/>
      <c r="JHF726" s="150"/>
      <c r="JHG726" s="150"/>
      <c r="JHH726" s="150"/>
      <c r="JHI726" s="150"/>
      <c r="JHJ726" s="150"/>
      <c r="JHK726" s="150"/>
      <c r="JHL726" s="150"/>
      <c r="JHM726" s="150"/>
      <c r="JHN726" s="150"/>
      <c r="JHO726" s="150"/>
      <c r="JHP726" s="150"/>
      <c r="JHQ726" s="150"/>
      <c r="JHR726" s="150"/>
      <c r="JHS726" s="150"/>
      <c r="JHT726" s="150"/>
      <c r="JHU726" s="150"/>
      <c r="JHV726" s="150"/>
      <c r="JHW726" s="150"/>
      <c r="JHX726" s="150"/>
      <c r="JHY726" s="150"/>
      <c r="JHZ726" s="150"/>
      <c r="JIA726" s="150"/>
      <c r="JIB726" s="150"/>
      <c r="JIC726" s="150"/>
      <c r="JID726" s="150"/>
      <c r="JIE726" s="150"/>
      <c r="JIF726" s="150"/>
      <c r="JIG726" s="150"/>
      <c r="JIH726" s="150"/>
      <c r="JII726" s="150"/>
      <c r="JIJ726" s="150"/>
      <c r="JIK726" s="150"/>
      <c r="JIL726" s="150"/>
      <c r="JIM726" s="150"/>
      <c r="JIN726" s="150"/>
      <c r="JIO726" s="150"/>
      <c r="JIP726" s="150"/>
      <c r="JIQ726" s="150"/>
      <c r="JIR726" s="150"/>
      <c r="JIS726" s="150"/>
      <c r="JIT726" s="150"/>
      <c r="JIU726" s="150"/>
      <c r="JIV726" s="150"/>
      <c r="JIW726" s="150"/>
      <c r="JIX726" s="150"/>
      <c r="JIY726" s="150"/>
      <c r="JIZ726" s="150"/>
      <c r="JJA726" s="150"/>
      <c r="JJB726" s="150"/>
      <c r="JJC726" s="150"/>
      <c r="JJD726" s="150"/>
      <c r="JJE726" s="150"/>
      <c r="JJF726" s="150"/>
      <c r="JJG726" s="150"/>
      <c r="JJH726" s="150"/>
      <c r="JJI726" s="150"/>
      <c r="JJJ726" s="150"/>
      <c r="JJK726" s="150"/>
      <c r="JJL726" s="150"/>
      <c r="JJM726" s="150"/>
      <c r="JJN726" s="150"/>
      <c r="JJO726" s="150"/>
      <c r="JJP726" s="150"/>
      <c r="JJQ726" s="150"/>
      <c r="JJR726" s="150"/>
      <c r="JJS726" s="150"/>
      <c r="JJT726" s="150"/>
      <c r="JJU726" s="150"/>
      <c r="JJV726" s="150"/>
      <c r="JJW726" s="150"/>
      <c r="JJX726" s="150"/>
      <c r="JJY726" s="150"/>
      <c r="JJZ726" s="150"/>
      <c r="JKA726" s="150"/>
      <c r="JKB726" s="150"/>
      <c r="JKC726" s="150"/>
      <c r="JKD726" s="150"/>
      <c r="JKE726" s="150"/>
      <c r="JKF726" s="150"/>
      <c r="JKG726" s="150"/>
      <c r="JKH726" s="150"/>
      <c r="JKI726" s="150"/>
      <c r="JKJ726" s="150"/>
      <c r="JKK726" s="150"/>
      <c r="JKL726" s="150"/>
      <c r="JKM726" s="150"/>
      <c r="JKN726" s="150"/>
      <c r="JKO726" s="150"/>
      <c r="JKP726" s="150"/>
      <c r="JKQ726" s="150"/>
      <c r="JKR726" s="150"/>
      <c r="JKS726" s="150"/>
      <c r="JKT726" s="150"/>
      <c r="JKU726" s="150"/>
      <c r="JKV726" s="150"/>
      <c r="JKW726" s="150"/>
      <c r="JKX726" s="150"/>
      <c r="JKY726" s="150"/>
      <c r="JKZ726" s="150"/>
      <c r="JLA726" s="150"/>
      <c r="JLB726" s="150"/>
      <c r="JLC726" s="150"/>
      <c r="JLD726" s="150"/>
      <c r="JLE726" s="150"/>
      <c r="JLF726" s="150"/>
      <c r="JLG726" s="150"/>
      <c r="JLH726" s="150"/>
      <c r="JLI726" s="150"/>
      <c r="JLJ726" s="150"/>
      <c r="JLK726" s="150"/>
      <c r="JLL726" s="150"/>
      <c r="JLM726" s="150"/>
      <c r="JLN726" s="150"/>
      <c r="JLO726" s="150"/>
      <c r="JLP726" s="150"/>
      <c r="JLQ726" s="150"/>
      <c r="JLR726" s="150"/>
      <c r="JLS726" s="150"/>
      <c r="JLT726" s="150"/>
      <c r="JLU726" s="150"/>
      <c r="JLV726" s="150"/>
      <c r="JLW726" s="150"/>
      <c r="JLX726" s="150"/>
      <c r="JLY726" s="150"/>
      <c r="JLZ726" s="150"/>
      <c r="JMA726" s="150"/>
      <c r="JMB726" s="150"/>
      <c r="JMC726" s="150"/>
      <c r="JMD726" s="150"/>
      <c r="JME726" s="150"/>
      <c r="JMF726" s="150"/>
      <c r="JMG726" s="150"/>
      <c r="JMH726" s="150"/>
      <c r="JMI726" s="150"/>
      <c r="JMJ726" s="150"/>
      <c r="JMK726" s="150"/>
      <c r="JML726" s="150"/>
      <c r="JMM726" s="150"/>
      <c r="JMN726" s="150"/>
      <c r="JMO726" s="150"/>
      <c r="JMP726" s="150"/>
      <c r="JMQ726" s="150"/>
      <c r="JMR726" s="150"/>
      <c r="JMS726" s="150"/>
      <c r="JMT726" s="150"/>
      <c r="JMU726" s="150"/>
      <c r="JMV726" s="150"/>
      <c r="JMW726" s="150"/>
      <c r="JMX726" s="150"/>
      <c r="JMY726" s="150"/>
      <c r="JMZ726" s="150"/>
      <c r="JNA726" s="150"/>
      <c r="JNB726" s="150"/>
      <c r="JNC726" s="150"/>
      <c r="JND726" s="150"/>
      <c r="JNE726" s="150"/>
      <c r="JNF726" s="150"/>
      <c r="JNG726" s="150"/>
      <c r="JNH726" s="150"/>
      <c r="JNI726" s="150"/>
      <c r="JNJ726" s="150"/>
      <c r="JNK726" s="150"/>
      <c r="JNL726" s="150"/>
      <c r="JNM726" s="150"/>
      <c r="JNN726" s="150"/>
      <c r="JNO726" s="150"/>
      <c r="JNP726" s="150"/>
      <c r="JNQ726" s="150"/>
      <c r="JNR726" s="150"/>
      <c r="JNS726" s="150"/>
      <c r="JNT726" s="150"/>
      <c r="JNU726" s="150"/>
      <c r="JNV726" s="150"/>
      <c r="JNW726" s="150"/>
      <c r="JNX726" s="150"/>
      <c r="JNY726" s="150"/>
      <c r="JNZ726" s="150"/>
      <c r="JOA726" s="150"/>
      <c r="JOB726" s="150"/>
      <c r="JOC726" s="150"/>
      <c r="JOD726" s="150"/>
      <c r="JOE726" s="150"/>
      <c r="JOF726" s="150"/>
      <c r="JOG726" s="150"/>
      <c r="JOH726" s="150"/>
      <c r="JOI726" s="150"/>
      <c r="JOJ726" s="150"/>
      <c r="JOK726" s="150"/>
      <c r="JOL726" s="150"/>
      <c r="JOM726" s="150"/>
      <c r="JON726" s="150"/>
      <c r="JOO726" s="150"/>
      <c r="JOP726" s="150"/>
      <c r="JOQ726" s="150"/>
      <c r="JOR726" s="150"/>
      <c r="JOS726" s="150"/>
      <c r="JOT726" s="150"/>
      <c r="JOU726" s="150"/>
      <c r="JOV726" s="150"/>
      <c r="JOW726" s="150"/>
      <c r="JOX726" s="150"/>
      <c r="JOY726" s="150"/>
      <c r="JOZ726" s="150"/>
      <c r="JPA726" s="150"/>
      <c r="JPB726" s="150"/>
      <c r="JPC726" s="150"/>
      <c r="JPD726" s="150"/>
      <c r="JPE726" s="150"/>
      <c r="JPF726" s="150"/>
      <c r="JPG726" s="150"/>
      <c r="JPH726" s="150"/>
      <c r="JPI726" s="150"/>
      <c r="JPJ726" s="150"/>
      <c r="JPK726" s="150"/>
      <c r="JPL726" s="150"/>
      <c r="JPM726" s="150"/>
      <c r="JPN726" s="150"/>
      <c r="JPO726" s="150"/>
      <c r="JPP726" s="150"/>
      <c r="JPQ726" s="150"/>
      <c r="JPR726" s="150"/>
      <c r="JPS726" s="150"/>
      <c r="JPT726" s="150"/>
      <c r="JPU726" s="150"/>
      <c r="JPV726" s="150"/>
      <c r="JPW726" s="150"/>
      <c r="JPX726" s="150"/>
      <c r="JPY726" s="150"/>
      <c r="JPZ726" s="150"/>
      <c r="JQA726" s="150"/>
      <c r="JQB726" s="150"/>
      <c r="JQC726" s="150"/>
      <c r="JQD726" s="150"/>
      <c r="JQE726" s="150"/>
      <c r="JQF726" s="150"/>
      <c r="JQG726" s="150"/>
      <c r="JQH726" s="150"/>
      <c r="JQI726" s="150"/>
      <c r="JQJ726" s="150"/>
      <c r="JQK726" s="150"/>
      <c r="JQL726" s="150"/>
      <c r="JQM726" s="150"/>
      <c r="JQN726" s="150"/>
      <c r="JQO726" s="150"/>
      <c r="JQP726" s="150"/>
      <c r="JQQ726" s="150"/>
      <c r="JQR726" s="150"/>
      <c r="JQS726" s="150"/>
      <c r="JQT726" s="150"/>
      <c r="JQU726" s="150"/>
      <c r="JQV726" s="150"/>
      <c r="JQW726" s="150"/>
      <c r="JQX726" s="150"/>
      <c r="JQY726" s="150"/>
      <c r="JQZ726" s="150"/>
      <c r="JRA726" s="150"/>
      <c r="JRB726" s="150"/>
      <c r="JRC726" s="150"/>
      <c r="JRD726" s="150"/>
      <c r="JRE726" s="150"/>
      <c r="JRF726" s="150"/>
      <c r="JRG726" s="150"/>
      <c r="JRH726" s="150"/>
      <c r="JRI726" s="150"/>
      <c r="JRJ726" s="150"/>
      <c r="JRK726" s="150"/>
      <c r="JRL726" s="150"/>
      <c r="JRM726" s="150"/>
      <c r="JRN726" s="150"/>
      <c r="JRO726" s="150"/>
      <c r="JRP726" s="150"/>
      <c r="JRQ726" s="150"/>
      <c r="JRR726" s="150"/>
      <c r="JRS726" s="150"/>
      <c r="JRT726" s="150"/>
      <c r="JRU726" s="150"/>
      <c r="JRV726" s="150"/>
      <c r="JRW726" s="150"/>
      <c r="JRX726" s="150"/>
      <c r="JRY726" s="150"/>
      <c r="JRZ726" s="150"/>
      <c r="JSA726" s="150"/>
      <c r="JSB726" s="150"/>
      <c r="JSC726" s="150"/>
      <c r="JSD726" s="150"/>
      <c r="JSE726" s="150"/>
      <c r="JSF726" s="150"/>
      <c r="JSG726" s="150"/>
      <c r="JSH726" s="150"/>
      <c r="JSI726" s="150"/>
      <c r="JSJ726" s="150"/>
      <c r="JSK726" s="150"/>
      <c r="JSL726" s="150"/>
      <c r="JSM726" s="150"/>
      <c r="JSN726" s="150"/>
      <c r="JSO726" s="150"/>
      <c r="JSP726" s="150"/>
      <c r="JSQ726" s="150"/>
      <c r="JSR726" s="150"/>
      <c r="JSS726" s="150"/>
      <c r="JST726" s="150"/>
      <c r="JSU726" s="150"/>
      <c r="JSV726" s="150"/>
      <c r="JSW726" s="150"/>
      <c r="JSX726" s="150"/>
      <c r="JSY726" s="150"/>
      <c r="JSZ726" s="150"/>
      <c r="JTA726" s="150"/>
      <c r="JTB726" s="150"/>
      <c r="JTC726" s="150"/>
      <c r="JTD726" s="150"/>
      <c r="JTE726" s="150"/>
      <c r="JTF726" s="150"/>
      <c r="JTG726" s="150"/>
      <c r="JTH726" s="150"/>
      <c r="JTI726" s="150"/>
      <c r="JTJ726" s="150"/>
      <c r="JTK726" s="150"/>
      <c r="JTL726" s="150"/>
      <c r="JTM726" s="150"/>
      <c r="JTN726" s="150"/>
      <c r="JTO726" s="150"/>
      <c r="JTP726" s="150"/>
      <c r="JTQ726" s="150"/>
      <c r="JTR726" s="150"/>
      <c r="JTS726" s="150"/>
      <c r="JTT726" s="150"/>
      <c r="JTU726" s="150"/>
      <c r="JTV726" s="150"/>
      <c r="JTW726" s="150"/>
      <c r="JTX726" s="150"/>
      <c r="JTY726" s="150"/>
      <c r="JTZ726" s="150"/>
      <c r="JUA726" s="150"/>
      <c r="JUB726" s="150"/>
      <c r="JUC726" s="150"/>
      <c r="JUD726" s="150"/>
      <c r="JUE726" s="150"/>
      <c r="JUF726" s="150"/>
      <c r="JUG726" s="150"/>
      <c r="JUH726" s="150"/>
      <c r="JUI726" s="150"/>
      <c r="JUJ726" s="150"/>
      <c r="JUK726" s="150"/>
      <c r="JUL726" s="150"/>
      <c r="JUM726" s="150"/>
      <c r="JUN726" s="150"/>
      <c r="JUO726" s="150"/>
      <c r="JUP726" s="150"/>
      <c r="JUQ726" s="150"/>
      <c r="JUR726" s="150"/>
      <c r="JUS726" s="150"/>
      <c r="JUT726" s="150"/>
      <c r="JUU726" s="150"/>
      <c r="JUV726" s="150"/>
      <c r="JUW726" s="150"/>
      <c r="JUX726" s="150"/>
      <c r="JUY726" s="150"/>
      <c r="JUZ726" s="150"/>
      <c r="JVA726" s="150"/>
      <c r="JVB726" s="150"/>
      <c r="JVC726" s="150"/>
      <c r="JVD726" s="150"/>
      <c r="JVE726" s="150"/>
      <c r="JVF726" s="150"/>
      <c r="JVG726" s="150"/>
      <c r="JVH726" s="150"/>
      <c r="JVI726" s="150"/>
      <c r="JVJ726" s="150"/>
      <c r="JVK726" s="150"/>
      <c r="JVL726" s="150"/>
      <c r="JVM726" s="150"/>
      <c r="JVN726" s="150"/>
      <c r="JVO726" s="150"/>
      <c r="JVP726" s="150"/>
      <c r="JVQ726" s="150"/>
      <c r="JVR726" s="150"/>
      <c r="JVS726" s="150"/>
      <c r="JVT726" s="150"/>
      <c r="JVU726" s="150"/>
      <c r="JVV726" s="150"/>
      <c r="JVW726" s="150"/>
      <c r="JVX726" s="150"/>
      <c r="JVY726" s="150"/>
      <c r="JVZ726" s="150"/>
      <c r="JWA726" s="150"/>
      <c r="JWB726" s="150"/>
      <c r="JWC726" s="150"/>
      <c r="JWD726" s="150"/>
      <c r="JWE726" s="150"/>
      <c r="JWF726" s="150"/>
      <c r="JWG726" s="150"/>
      <c r="JWH726" s="150"/>
      <c r="JWI726" s="150"/>
      <c r="JWJ726" s="150"/>
      <c r="JWK726" s="150"/>
      <c r="JWL726" s="150"/>
      <c r="JWM726" s="150"/>
      <c r="JWN726" s="150"/>
      <c r="JWO726" s="150"/>
      <c r="JWP726" s="150"/>
      <c r="JWQ726" s="150"/>
      <c r="JWR726" s="150"/>
      <c r="JWS726" s="150"/>
      <c r="JWT726" s="150"/>
      <c r="JWU726" s="150"/>
      <c r="JWV726" s="150"/>
      <c r="JWW726" s="150"/>
      <c r="JWX726" s="150"/>
      <c r="JWY726" s="150"/>
      <c r="JWZ726" s="150"/>
      <c r="JXA726" s="150"/>
      <c r="JXB726" s="150"/>
      <c r="JXC726" s="150"/>
      <c r="JXD726" s="150"/>
      <c r="JXE726" s="150"/>
      <c r="JXF726" s="150"/>
      <c r="JXG726" s="150"/>
      <c r="JXH726" s="150"/>
      <c r="JXI726" s="150"/>
      <c r="JXJ726" s="150"/>
      <c r="JXK726" s="150"/>
      <c r="JXL726" s="150"/>
      <c r="JXM726" s="150"/>
      <c r="JXN726" s="150"/>
      <c r="JXO726" s="150"/>
      <c r="JXP726" s="150"/>
      <c r="JXQ726" s="150"/>
      <c r="JXR726" s="150"/>
      <c r="JXS726" s="150"/>
      <c r="JXT726" s="150"/>
      <c r="JXU726" s="150"/>
      <c r="JXV726" s="150"/>
      <c r="JXW726" s="150"/>
      <c r="JXX726" s="150"/>
      <c r="JXY726" s="150"/>
      <c r="JXZ726" s="150"/>
      <c r="JYA726" s="150"/>
      <c r="JYB726" s="150"/>
      <c r="JYC726" s="150"/>
      <c r="JYD726" s="150"/>
      <c r="JYE726" s="150"/>
      <c r="JYF726" s="150"/>
      <c r="JYG726" s="150"/>
      <c r="JYH726" s="150"/>
      <c r="JYI726" s="150"/>
      <c r="JYJ726" s="150"/>
      <c r="JYK726" s="150"/>
      <c r="JYL726" s="150"/>
      <c r="JYM726" s="150"/>
      <c r="JYN726" s="150"/>
      <c r="JYO726" s="150"/>
      <c r="JYP726" s="150"/>
      <c r="JYQ726" s="150"/>
      <c r="JYR726" s="150"/>
      <c r="JYS726" s="150"/>
      <c r="JYT726" s="150"/>
      <c r="JYU726" s="150"/>
      <c r="JYV726" s="150"/>
      <c r="JYW726" s="150"/>
      <c r="JYX726" s="150"/>
      <c r="JYY726" s="150"/>
      <c r="JYZ726" s="150"/>
      <c r="JZA726" s="150"/>
      <c r="JZB726" s="150"/>
      <c r="JZC726" s="150"/>
      <c r="JZD726" s="150"/>
      <c r="JZE726" s="150"/>
      <c r="JZF726" s="150"/>
      <c r="JZG726" s="150"/>
      <c r="JZH726" s="150"/>
      <c r="JZI726" s="150"/>
      <c r="JZJ726" s="150"/>
      <c r="JZK726" s="150"/>
      <c r="JZL726" s="150"/>
      <c r="JZM726" s="150"/>
      <c r="JZN726" s="150"/>
      <c r="JZO726" s="150"/>
      <c r="JZP726" s="150"/>
      <c r="JZQ726" s="150"/>
      <c r="JZR726" s="150"/>
      <c r="JZS726" s="150"/>
      <c r="JZT726" s="150"/>
      <c r="JZU726" s="150"/>
      <c r="JZV726" s="150"/>
      <c r="JZW726" s="150"/>
      <c r="JZX726" s="150"/>
      <c r="JZY726" s="150"/>
      <c r="JZZ726" s="150"/>
      <c r="KAA726" s="150"/>
      <c r="KAB726" s="150"/>
      <c r="KAC726" s="150"/>
      <c r="KAD726" s="150"/>
      <c r="KAE726" s="150"/>
      <c r="KAF726" s="150"/>
      <c r="KAG726" s="150"/>
      <c r="KAH726" s="150"/>
      <c r="KAI726" s="150"/>
      <c r="KAJ726" s="150"/>
      <c r="KAK726" s="150"/>
      <c r="KAL726" s="150"/>
      <c r="KAM726" s="150"/>
      <c r="KAN726" s="150"/>
      <c r="KAO726" s="150"/>
      <c r="KAP726" s="150"/>
      <c r="KAQ726" s="150"/>
      <c r="KAR726" s="150"/>
      <c r="KAS726" s="150"/>
      <c r="KAT726" s="150"/>
      <c r="KAU726" s="150"/>
      <c r="KAV726" s="150"/>
      <c r="KAW726" s="150"/>
      <c r="KAX726" s="150"/>
      <c r="KAY726" s="150"/>
      <c r="KAZ726" s="150"/>
      <c r="KBA726" s="150"/>
      <c r="KBB726" s="150"/>
      <c r="KBC726" s="150"/>
      <c r="KBD726" s="150"/>
      <c r="KBE726" s="150"/>
      <c r="KBF726" s="150"/>
      <c r="KBG726" s="150"/>
      <c r="KBH726" s="150"/>
      <c r="KBI726" s="150"/>
      <c r="KBJ726" s="150"/>
      <c r="KBK726" s="150"/>
      <c r="KBL726" s="150"/>
      <c r="KBM726" s="150"/>
      <c r="KBN726" s="150"/>
      <c r="KBO726" s="150"/>
      <c r="KBP726" s="150"/>
      <c r="KBQ726" s="150"/>
      <c r="KBR726" s="150"/>
      <c r="KBS726" s="150"/>
      <c r="KBT726" s="150"/>
      <c r="KBU726" s="150"/>
      <c r="KBV726" s="150"/>
      <c r="KBW726" s="150"/>
      <c r="KBX726" s="150"/>
      <c r="KBY726" s="150"/>
      <c r="KBZ726" s="150"/>
      <c r="KCA726" s="150"/>
      <c r="KCB726" s="150"/>
      <c r="KCC726" s="150"/>
      <c r="KCD726" s="150"/>
      <c r="KCE726" s="150"/>
      <c r="KCF726" s="150"/>
      <c r="KCG726" s="150"/>
      <c r="KCH726" s="150"/>
      <c r="KCI726" s="150"/>
      <c r="KCJ726" s="150"/>
      <c r="KCK726" s="150"/>
      <c r="KCL726" s="150"/>
      <c r="KCM726" s="150"/>
      <c r="KCN726" s="150"/>
      <c r="KCO726" s="150"/>
      <c r="KCP726" s="150"/>
      <c r="KCQ726" s="150"/>
      <c r="KCR726" s="150"/>
      <c r="KCS726" s="150"/>
      <c r="KCT726" s="150"/>
      <c r="KCU726" s="150"/>
      <c r="KCV726" s="150"/>
      <c r="KCW726" s="150"/>
      <c r="KCX726" s="150"/>
      <c r="KCY726" s="150"/>
      <c r="KCZ726" s="150"/>
      <c r="KDA726" s="150"/>
      <c r="KDB726" s="150"/>
      <c r="KDC726" s="150"/>
      <c r="KDD726" s="150"/>
      <c r="KDE726" s="150"/>
      <c r="KDF726" s="150"/>
      <c r="KDG726" s="150"/>
      <c r="KDH726" s="150"/>
      <c r="KDI726" s="150"/>
      <c r="KDJ726" s="150"/>
      <c r="KDK726" s="150"/>
      <c r="KDL726" s="150"/>
      <c r="KDM726" s="150"/>
      <c r="KDN726" s="150"/>
      <c r="KDO726" s="150"/>
      <c r="KDP726" s="150"/>
      <c r="KDQ726" s="150"/>
      <c r="KDR726" s="150"/>
      <c r="KDS726" s="150"/>
      <c r="KDT726" s="150"/>
      <c r="KDU726" s="150"/>
      <c r="KDV726" s="150"/>
      <c r="KDW726" s="150"/>
      <c r="KDX726" s="150"/>
      <c r="KDY726" s="150"/>
      <c r="KDZ726" s="150"/>
      <c r="KEA726" s="150"/>
      <c r="KEB726" s="150"/>
      <c r="KEC726" s="150"/>
      <c r="KED726" s="150"/>
      <c r="KEE726" s="150"/>
      <c r="KEF726" s="150"/>
      <c r="KEG726" s="150"/>
      <c r="KEH726" s="150"/>
      <c r="KEI726" s="150"/>
      <c r="KEJ726" s="150"/>
      <c r="KEK726" s="150"/>
      <c r="KEL726" s="150"/>
      <c r="KEM726" s="150"/>
      <c r="KEN726" s="150"/>
      <c r="KEO726" s="150"/>
      <c r="KEP726" s="150"/>
      <c r="KEQ726" s="150"/>
      <c r="KER726" s="150"/>
      <c r="KES726" s="150"/>
      <c r="KET726" s="150"/>
      <c r="KEU726" s="150"/>
      <c r="KEV726" s="150"/>
      <c r="KEW726" s="150"/>
      <c r="KEX726" s="150"/>
      <c r="KEY726" s="150"/>
      <c r="KEZ726" s="150"/>
      <c r="KFA726" s="150"/>
      <c r="KFB726" s="150"/>
      <c r="KFC726" s="150"/>
      <c r="KFD726" s="150"/>
      <c r="KFE726" s="150"/>
      <c r="KFF726" s="150"/>
      <c r="KFG726" s="150"/>
      <c r="KFH726" s="150"/>
      <c r="KFI726" s="150"/>
      <c r="KFJ726" s="150"/>
      <c r="KFK726" s="150"/>
      <c r="KFL726" s="150"/>
      <c r="KFM726" s="150"/>
      <c r="KFN726" s="150"/>
      <c r="KFO726" s="150"/>
      <c r="KFP726" s="150"/>
      <c r="KFQ726" s="150"/>
      <c r="KFR726" s="150"/>
      <c r="KFS726" s="150"/>
      <c r="KFT726" s="150"/>
      <c r="KFU726" s="150"/>
      <c r="KFV726" s="150"/>
      <c r="KFW726" s="150"/>
      <c r="KFX726" s="150"/>
      <c r="KFY726" s="150"/>
      <c r="KFZ726" s="150"/>
      <c r="KGA726" s="150"/>
      <c r="KGB726" s="150"/>
      <c r="KGC726" s="150"/>
      <c r="KGD726" s="150"/>
      <c r="KGE726" s="150"/>
      <c r="KGF726" s="150"/>
      <c r="KGG726" s="150"/>
      <c r="KGH726" s="150"/>
      <c r="KGI726" s="150"/>
      <c r="KGJ726" s="150"/>
      <c r="KGK726" s="150"/>
      <c r="KGL726" s="150"/>
      <c r="KGM726" s="150"/>
      <c r="KGN726" s="150"/>
      <c r="KGO726" s="150"/>
      <c r="KGP726" s="150"/>
      <c r="KGQ726" s="150"/>
      <c r="KGR726" s="150"/>
      <c r="KGS726" s="150"/>
      <c r="KGT726" s="150"/>
      <c r="KGU726" s="150"/>
      <c r="KGV726" s="150"/>
      <c r="KGW726" s="150"/>
      <c r="KGX726" s="150"/>
      <c r="KGY726" s="150"/>
      <c r="KGZ726" s="150"/>
      <c r="KHA726" s="150"/>
      <c r="KHB726" s="150"/>
      <c r="KHC726" s="150"/>
      <c r="KHD726" s="150"/>
      <c r="KHE726" s="150"/>
      <c r="KHF726" s="150"/>
      <c r="KHG726" s="150"/>
      <c r="KHH726" s="150"/>
      <c r="KHI726" s="150"/>
      <c r="KHJ726" s="150"/>
      <c r="KHK726" s="150"/>
      <c r="KHL726" s="150"/>
      <c r="KHM726" s="150"/>
      <c r="KHN726" s="150"/>
      <c r="KHO726" s="150"/>
      <c r="KHP726" s="150"/>
      <c r="KHQ726" s="150"/>
      <c r="KHR726" s="150"/>
      <c r="KHS726" s="150"/>
      <c r="KHT726" s="150"/>
      <c r="KHU726" s="150"/>
      <c r="KHV726" s="150"/>
      <c r="KHW726" s="150"/>
      <c r="KHX726" s="150"/>
      <c r="KHY726" s="150"/>
      <c r="KHZ726" s="150"/>
      <c r="KIA726" s="150"/>
      <c r="KIB726" s="150"/>
      <c r="KIC726" s="150"/>
      <c r="KID726" s="150"/>
      <c r="KIE726" s="150"/>
      <c r="KIF726" s="150"/>
      <c r="KIG726" s="150"/>
      <c r="KIH726" s="150"/>
      <c r="KII726" s="150"/>
      <c r="KIJ726" s="150"/>
      <c r="KIK726" s="150"/>
      <c r="KIL726" s="150"/>
      <c r="KIM726" s="150"/>
      <c r="KIN726" s="150"/>
      <c r="KIO726" s="150"/>
      <c r="KIP726" s="150"/>
      <c r="KIQ726" s="150"/>
      <c r="KIR726" s="150"/>
      <c r="KIS726" s="150"/>
      <c r="KIT726" s="150"/>
      <c r="KIU726" s="150"/>
      <c r="KIV726" s="150"/>
      <c r="KIW726" s="150"/>
      <c r="KIX726" s="150"/>
      <c r="KIY726" s="150"/>
      <c r="KIZ726" s="150"/>
      <c r="KJA726" s="150"/>
      <c r="KJB726" s="150"/>
      <c r="KJC726" s="150"/>
      <c r="KJD726" s="150"/>
      <c r="KJE726" s="150"/>
      <c r="KJF726" s="150"/>
      <c r="KJG726" s="150"/>
      <c r="KJH726" s="150"/>
      <c r="KJI726" s="150"/>
      <c r="KJJ726" s="150"/>
      <c r="KJK726" s="150"/>
      <c r="KJL726" s="150"/>
      <c r="KJM726" s="150"/>
      <c r="KJN726" s="150"/>
      <c r="KJO726" s="150"/>
      <c r="KJP726" s="150"/>
      <c r="KJQ726" s="150"/>
      <c r="KJR726" s="150"/>
      <c r="KJS726" s="150"/>
      <c r="KJT726" s="150"/>
      <c r="KJU726" s="150"/>
      <c r="KJV726" s="150"/>
      <c r="KJW726" s="150"/>
      <c r="KJX726" s="150"/>
      <c r="KJY726" s="150"/>
      <c r="KJZ726" s="150"/>
      <c r="KKA726" s="150"/>
      <c r="KKB726" s="150"/>
      <c r="KKC726" s="150"/>
      <c r="KKD726" s="150"/>
      <c r="KKE726" s="150"/>
      <c r="KKF726" s="150"/>
      <c r="KKG726" s="150"/>
      <c r="KKH726" s="150"/>
      <c r="KKI726" s="150"/>
      <c r="KKJ726" s="150"/>
      <c r="KKK726" s="150"/>
      <c r="KKL726" s="150"/>
      <c r="KKM726" s="150"/>
      <c r="KKN726" s="150"/>
      <c r="KKO726" s="150"/>
      <c r="KKP726" s="150"/>
      <c r="KKQ726" s="150"/>
      <c r="KKR726" s="150"/>
      <c r="KKS726" s="150"/>
      <c r="KKT726" s="150"/>
      <c r="KKU726" s="150"/>
      <c r="KKV726" s="150"/>
      <c r="KKW726" s="150"/>
      <c r="KKX726" s="150"/>
      <c r="KKY726" s="150"/>
      <c r="KKZ726" s="150"/>
      <c r="KLA726" s="150"/>
      <c r="KLB726" s="150"/>
      <c r="KLC726" s="150"/>
      <c r="KLD726" s="150"/>
      <c r="KLE726" s="150"/>
      <c r="KLF726" s="150"/>
      <c r="KLG726" s="150"/>
      <c r="KLH726" s="150"/>
      <c r="KLI726" s="150"/>
      <c r="KLJ726" s="150"/>
      <c r="KLK726" s="150"/>
      <c r="KLL726" s="150"/>
      <c r="KLM726" s="150"/>
      <c r="KLN726" s="150"/>
      <c r="KLO726" s="150"/>
      <c r="KLP726" s="150"/>
      <c r="KLQ726" s="150"/>
      <c r="KLR726" s="150"/>
      <c r="KLS726" s="150"/>
      <c r="KLT726" s="150"/>
      <c r="KLU726" s="150"/>
      <c r="KLV726" s="150"/>
      <c r="KLW726" s="150"/>
      <c r="KLX726" s="150"/>
      <c r="KLY726" s="150"/>
      <c r="KLZ726" s="150"/>
      <c r="KMA726" s="150"/>
      <c r="KMB726" s="150"/>
      <c r="KMC726" s="150"/>
      <c r="KMD726" s="150"/>
      <c r="KME726" s="150"/>
      <c r="KMF726" s="150"/>
      <c r="KMG726" s="150"/>
      <c r="KMH726" s="150"/>
      <c r="KMI726" s="150"/>
      <c r="KMJ726" s="150"/>
      <c r="KMK726" s="150"/>
      <c r="KML726" s="150"/>
      <c r="KMM726" s="150"/>
      <c r="KMN726" s="150"/>
      <c r="KMO726" s="150"/>
      <c r="KMP726" s="150"/>
      <c r="KMQ726" s="150"/>
      <c r="KMR726" s="150"/>
      <c r="KMS726" s="150"/>
      <c r="KMT726" s="150"/>
      <c r="KMU726" s="150"/>
      <c r="KMV726" s="150"/>
      <c r="KMW726" s="150"/>
      <c r="KMX726" s="150"/>
      <c r="KMY726" s="150"/>
      <c r="KMZ726" s="150"/>
      <c r="KNA726" s="150"/>
      <c r="KNB726" s="150"/>
      <c r="KNC726" s="150"/>
      <c r="KND726" s="150"/>
      <c r="KNE726" s="150"/>
      <c r="KNF726" s="150"/>
      <c r="KNG726" s="150"/>
      <c r="KNH726" s="150"/>
      <c r="KNI726" s="150"/>
      <c r="KNJ726" s="150"/>
      <c r="KNK726" s="150"/>
      <c r="KNL726" s="150"/>
      <c r="KNM726" s="150"/>
      <c r="KNN726" s="150"/>
      <c r="KNO726" s="150"/>
      <c r="KNP726" s="150"/>
      <c r="KNQ726" s="150"/>
      <c r="KNR726" s="150"/>
      <c r="KNS726" s="150"/>
      <c r="KNT726" s="150"/>
      <c r="KNU726" s="150"/>
      <c r="KNV726" s="150"/>
      <c r="KNW726" s="150"/>
      <c r="KNX726" s="150"/>
      <c r="KNY726" s="150"/>
      <c r="KNZ726" s="150"/>
      <c r="KOA726" s="150"/>
      <c r="KOB726" s="150"/>
      <c r="KOC726" s="150"/>
      <c r="KOD726" s="150"/>
      <c r="KOE726" s="150"/>
      <c r="KOF726" s="150"/>
      <c r="KOG726" s="150"/>
      <c r="KOH726" s="150"/>
      <c r="KOI726" s="150"/>
      <c r="KOJ726" s="150"/>
      <c r="KOK726" s="150"/>
      <c r="KOL726" s="150"/>
      <c r="KOM726" s="150"/>
      <c r="KON726" s="150"/>
      <c r="KOO726" s="150"/>
      <c r="KOP726" s="150"/>
      <c r="KOQ726" s="150"/>
      <c r="KOR726" s="150"/>
      <c r="KOS726" s="150"/>
      <c r="KOT726" s="150"/>
      <c r="KOU726" s="150"/>
      <c r="KOV726" s="150"/>
      <c r="KOW726" s="150"/>
      <c r="KOX726" s="150"/>
      <c r="KOY726" s="150"/>
      <c r="KOZ726" s="150"/>
      <c r="KPA726" s="150"/>
      <c r="KPB726" s="150"/>
      <c r="KPC726" s="150"/>
      <c r="KPD726" s="150"/>
      <c r="KPE726" s="150"/>
      <c r="KPF726" s="150"/>
      <c r="KPG726" s="150"/>
      <c r="KPH726" s="150"/>
      <c r="KPI726" s="150"/>
      <c r="KPJ726" s="150"/>
      <c r="KPK726" s="150"/>
      <c r="KPL726" s="150"/>
      <c r="KPM726" s="150"/>
      <c r="KPN726" s="150"/>
      <c r="KPO726" s="150"/>
      <c r="KPP726" s="150"/>
      <c r="KPQ726" s="150"/>
      <c r="KPR726" s="150"/>
      <c r="KPS726" s="150"/>
      <c r="KPT726" s="150"/>
      <c r="KPU726" s="150"/>
      <c r="KPV726" s="150"/>
      <c r="KPW726" s="150"/>
      <c r="KPX726" s="150"/>
      <c r="KPY726" s="150"/>
      <c r="KPZ726" s="150"/>
      <c r="KQA726" s="150"/>
      <c r="KQB726" s="150"/>
      <c r="KQC726" s="150"/>
      <c r="KQD726" s="150"/>
      <c r="KQE726" s="150"/>
      <c r="KQF726" s="150"/>
      <c r="KQG726" s="150"/>
      <c r="KQH726" s="150"/>
      <c r="KQI726" s="150"/>
      <c r="KQJ726" s="150"/>
      <c r="KQK726" s="150"/>
      <c r="KQL726" s="150"/>
      <c r="KQM726" s="150"/>
      <c r="KQN726" s="150"/>
      <c r="KQO726" s="150"/>
      <c r="KQP726" s="150"/>
      <c r="KQQ726" s="150"/>
      <c r="KQR726" s="150"/>
      <c r="KQS726" s="150"/>
      <c r="KQT726" s="150"/>
      <c r="KQU726" s="150"/>
      <c r="KQV726" s="150"/>
      <c r="KQW726" s="150"/>
      <c r="KQX726" s="150"/>
      <c r="KQY726" s="150"/>
      <c r="KQZ726" s="150"/>
      <c r="KRA726" s="150"/>
      <c r="KRB726" s="150"/>
      <c r="KRC726" s="150"/>
      <c r="KRD726" s="150"/>
      <c r="KRE726" s="150"/>
      <c r="KRF726" s="150"/>
      <c r="KRG726" s="150"/>
      <c r="KRH726" s="150"/>
      <c r="KRI726" s="150"/>
      <c r="KRJ726" s="150"/>
      <c r="KRK726" s="150"/>
      <c r="KRL726" s="150"/>
      <c r="KRM726" s="150"/>
      <c r="KRN726" s="150"/>
      <c r="KRO726" s="150"/>
      <c r="KRP726" s="150"/>
      <c r="KRQ726" s="150"/>
      <c r="KRR726" s="150"/>
      <c r="KRS726" s="150"/>
      <c r="KRT726" s="150"/>
      <c r="KRU726" s="150"/>
      <c r="KRV726" s="150"/>
      <c r="KRW726" s="150"/>
      <c r="KRX726" s="150"/>
      <c r="KRY726" s="150"/>
      <c r="KRZ726" s="150"/>
      <c r="KSA726" s="150"/>
      <c r="KSB726" s="150"/>
      <c r="KSC726" s="150"/>
      <c r="KSD726" s="150"/>
      <c r="KSE726" s="150"/>
      <c r="KSF726" s="150"/>
      <c r="KSG726" s="150"/>
      <c r="KSH726" s="150"/>
      <c r="KSI726" s="150"/>
      <c r="KSJ726" s="150"/>
      <c r="KSK726" s="150"/>
      <c r="KSL726" s="150"/>
      <c r="KSM726" s="150"/>
      <c r="KSN726" s="150"/>
      <c r="KSO726" s="150"/>
      <c r="KSP726" s="150"/>
      <c r="KSQ726" s="150"/>
      <c r="KSR726" s="150"/>
      <c r="KSS726" s="150"/>
      <c r="KST726" s="150"/>
      <c r="KSU726" s="150"/>
      <c r="KSV726" s="150"/>
      <c r="KSW726" s="150"/>
      <c r="KSX726" s="150"/>
      <c r="KSY726" s="150"/>
      <c r="KSZ726" s="150"/>
      <c r="KTA726" s="150"/>
      <c r="KTB726" s="150"/>
      <c r="KTC726" s="150"/>
      <c r="KTD726" s="150"/>
      <c r="KTE726" s="150"/>
      <c r="KTF726" s="150"/>
      <c r="KTG726" s="150"/>
      <c r="KTH726" s="150"/>
      <c r="KTI726" s="150"/>
      <c r="KTJ726" s="150"/>
      <c r="KTK726" s="150"/>
      <c r="KTL726" s="150"/>
      <c r="KTM726" s="150"/>
      <c r="KTN726" s="150"/>
      <c r="KTO726" s="150"/>
      <c r="KTP726" s="150"/>
      <c r="KTQ726" s="150"/>
      <c r="KTR726" s="150"/>
      <c r="KTS726" s="150"/>
      <c r="KTT726" s="150"/>
      <c r="KTU726" s="150"/>
      <c r="KTV726" s="150"/>
      <c r="KTW726" s="150"/>
      <c r="KTX726" s="150"/>
      <c r="KTY726" s="150"/>
      <c r="KTZ726" s="150"/>
      <c r="KUA726" s="150"/>
      <c r="KUB726" s="150"/>
      <c r="KUC726" s="150"/>
      <c r="KUD726" s="150"/>
      <c r="KUE726" s="150"/>
      <c r="KUF726" s="150"/>
      <c r="KUG726" s="150"/>
      <c r="KUH726" s="150"/>
      <c r="KUI726" s="150"/>
      <c r="KUJ726" s="150"/>
      <c r="KUK726" s="150"/>
      <c r="KUL726" s="150"/>
      <c r="KUM726" s="150"/>
      <c r="KUN726" s="150"/>
      <c r="KUO726" s="150"/>
      <c r="KUP726" s="150"/>
      <c r="KUQ726" s="150"/>
      <c r="KUR726" s="150"/>
      <c r="KUS726" s="150"/>
      <c r="KUT726" s="150"/>
      <c r="KUU726" s="150"/>
      <c r="KUV726" s="150"/>
      <c r="KUW726" s="150"/>
      <c r="KUX726" s="150"/>
      <c r="KUY726" s="150"/>
      <c r="KUZ726" s="150"/>
      <c r="KVA726" s="150"/>
      <c r="KVB726" s="150"/>
      <c r="KVC726" s="150"/>
      <c r="KVD726" s="150"/>
      <c r="KVE726" s="150"/>
      <c r="KVF726" s="150"/>
      <c r="KVG726" s="150"/>
      <c r="KVH726" s="150"/>
      <c r="KVI726" s="150"/>
      <c r="KVJ726" s="150"/>
      <c r="KVK726" s="150"/>
      <c r="KVL726" s="150"/>
      <c r="KVM726" s="150"/>
      <c r="KVN726" s="150"/>
      <c r="KVO726" s="150"/>
      <c r="KVP726" s="150"/>
      <c r="KVQ726" s="150"/>
      <c r="KVR726" s="150"/>
      <c r="KVS726" s="150"/>
      <c r="KVT726" s="150"/>
      <c r="KVU726" s="150"/>
      <c r="KVV726" s="150"/>
      <c r="KVW726" s="150"/>
      <c r="KVX726" s="150"/>
      <c r="KVY726" s="150"/>
      <c r="KVZ726" s="150"/>
      <c r="KWA726" s="150"/>
      <c r="KWB726" s="150"/>
      <c r="KWC726" s="150"/>
      <c r="KWD726" s="150"/>
      <c r="KWE726" s="150"/>
      <c r="KWF726" s="150"/>
      <c r="KWG726" s="150"/>
      <c r="KWH726" s="150"/>
      <c r="KWI726" s="150"/>
      <c r="KWJ726" s="150"/>
      <c r="KWK726" s="150"/>
      <c r="KWL726" s="150"/>
      <c r="KWM726" s="150"/>
      <c r="KWN726" s="150"/>
      <c r="KWO726" s="150"/>
      <c r="KWP726" s="150"/>
      <c r="KWQ726" s="150"/>
      <c r="KWR726" s="150"/>
      <c r="KWS726" s="150"/>
      <c r="KWT726" s="150"/>
      <c r="KWU726" s="150"/>
      <c r="KWV726" s="150"/>
      <c r="KWW726" s="150"/>
      <c r="KWX726" s="150"/>
      <c r="KWY726" s="150"/>
      <c r="KWZ726" s="150"/>
      <c r="KXA726" s="150"/>
      <c r="KXB726" s="150"/>
      <c r="KXC726" s="150"/>
      <c r="KXD726" s="150"/>
      <c r="KXE726" s="150"/>
      <c r="KXF726" s="150"/>
      <c r="KXG726" s="150"/>
      <c r="KXH726" s="150"/>
      <c r="KXI726" s="150"/>
      <c r="KXJ726" s="150"/>
      <c r="KXK726" s="150"/>
      <c r="KXL726" s="150"/>
      <c r="KXM726" s="150"/>
      <c r="KXN726" s="150"/>
      <c r="KXO726" s="150"/>
      <c r="KXP726" s="150"/>
      <c r="KXQ726" s="150"/>
      <c r="KXR726" s="150"/>
      <c r="KXS726" s="150"/>
      <c r="KXT726" s="150"/>
      <c r="KXU726" s="150"/>
      <c r="KXV726" s="150"/>
      <c r="KXW726" s="150"/>
      <c r="KXX726" s="150"/>
      <c r="KXY726" s="150"/>
      <c r="KXZ726" s="150"/>
      <c r="KYA726" s="150"/>
      <c r="KYB726" s="150"/>
      <c r="KYC726" s="150"/>
      <c r="KYD726" s="150"/>
      <c r="KYE726" s="150"/>
      <c r="KYF726" s="150"/>
      <c r="KYG726" s="150"/>
      <c r="KYH726" s="150"/>
      <c r="KYI726" s="150"/>
      <c r="KYJ726" s="150"/>
      <c r="KYK726" s="150"/>
      <c r="KYL726" s="150"/>
      <c r="KYM726" s="150"/>
      <c r="KYN726" s="150"/>
      <c r="KYO726" s="150"/>
      <c r="KYP726" s="150"/>
      <c r="KYQ726" s="150"/>
      <c r="KYR726" s="150"/>
      <c r="KYS726" s="150"/>
      <c r="KYT726" s="150"/>
      <c r="KYU726" s="150"/>
      <c r="KYV726" s="150"/>
      <c r="KYW726" s="150"/>
      <c r="KYX726" s="150"/>
      <c r="KYY726" s="150"/>
      <c r="KYZ726" s="150"/>
      <c r="KZA726" s="150"/>
      <c r="KZB726" s="150"/>
      <c r="KZC726" s="150"/>
      <c r="KZD726" s="150"/>
      <c r="KZE726" s="150"/>
      <c r="KZF726" s="150"/>
      <c r="KZG726" s="150"/>
      <c r="KZH726" s="150"/>
      <c r="KZI726" s="150"/>
      <c r="KZJ726" s="150"/>
      <c r="KZK726" s="150"/>
      <c r="KZL726" s="150"/>
      <c r="KZM726" s="150"/>
      <c r="KZN726" s="150"/>
      <c r="KZO726" s="150"/>
      <c r="KZP726" s="150"/>
      <c r="KZQ726" s="150"/>
      <c r="KZR726" s="150"/>
      <c r="KZS726" s="150"/>
      <c r="KZT726" s="150"/>
      <c r="KZU726" s="150"/>
      <c r="KZV726" s="150"/>
      <c r="KZW726" s="150"/>
      <c r="KZX726" s="150"/>
      <c r="KZY726" s="150"/>
      <c r="KZZ726" s="150"/>
      <c r="LAA726" s="150"/>
      <c r="LAB726" s="150"/>
      <c r="LAC726" s="150"/>
      <c r="LAD726" s="150"/>
      <c r="LAE726" s="150"/>
      <c r="LAF726" s="150"/>
      <c r="LAG726" s="150"/>
      <c r="LAH726" s="150"/>
      <c r="LAI726" s="150"/>
      <c r="LAJ726" s="150"/>
      <c r="LAK726" s="150"/>
      <c r="LAL726" s="150"/>
      <c r="LAM726" s="150"/>
      <c r="LAN726" s="150"/>
      <c r="LAO726" s="150"/>
      <c r="LAP726" s="150"/>
      <c r="LAQ726" s="150"/>
      <c r="LAR726" s="150"/>
      <c r="LAS726" s="150"/>
      <c r="LAT726" s="150"/>
      <c r="LAU726" s="150"/>
      <c r="LAV726" s="150"/>
      <c r="LAW726" s="150"/>
      <c r="LAX726" s="150"/>
      <c r="LAY726" s="150"/>
      <c r="LAZ726" s="150"/>
      <c r="LBA726" s="150"/>
      <c r="LBB726" s="150"/>
      <c r="LBC726" s="150"/>
      <c r="LBD726" s="150"/>
      <c r="LBE726" s="150"/>
      <c r="LBF726" s="150"/>
      <c r="LBG726" s="150"/>
      <c r="LBH726" s="150"/>
      <c r="LBI726" s="150"/>
      <c r="LBJ726" s="150"/>
      <c r="LBK726" s="150"/>
      <c r="LBL726" s="150"/>
      <c r="LBM726" s="150"/>
      <c r="LBN726" s="150"/>
      <c r="LBO726" s="150"/>
      <c r="LBP726" s="150"/>
      <c r="LBQ726" s="150"/>
      <c r="LBR726" s="150"/>
      <c r="LBS726" s="150"/>
      <c r="LBT726" s="150"/>
      <c r="LBU726" s="150"/>
      <c r="LBV726" s="150"/>
      <c r="LBW726" s="150"/>
      <c r="LBX726" s="150"/>
      <c r="LBY726" s="150"/>
      <c r="LBZ726" s="150"/>
      <c r="LCA726" s="150"/>
      <c r="LCB726" s="150"/>
      <c r="LCC726" s="150"/>
      <c r="LCD726" s="150"/>
      <c r="LCE726" s="150"/>
      <c r="LCF726" s="150"/>
      <c r="LCG726" s="150"/>
      <c r="LCH726" s="150"/>
      <c r="LCI726" s="150"/>
      <c r="LCJ726" s="150"/>
      <c r="LCK726" s="150"/>
      <c r="LCL726" s="150"/>
      <c r="LCM726" s="150"/>
      <c r="LCN726" s="150"/>
      <c r="LCO726" s="150"/>
      <c r="LCP726" s="150"/>
      <c r="LCQ726" s="150"/>
      <c r="LCR726" s="150"/>
      <c r="LCS726" s="150"/>
      <c r="LCT726" s="150"/>
      <c r="LCU726" s="150"/>
      <c r="LCV726" s="150"/>
      <c r="LCW726" s="150"/>
      <c r="LCX726" s="150"/>
      <c r="LCY726" s="150"/>
      <c r="LCZ726" s="150"/>
      <c r="LDA726" s="150"/>
      <c r="LDB726" s="150"/>
      <c r="LDC726" s="150"/>
      <c r="LDD726" s="150"/>
      <c r="LDE726" s="150"/>
      <c r="LDF726" s="150"/>
      <c r="LDG726" s="150"/>
      <c r="LDH726" s="150"/>
      <c r="LDI726" s="150"/>
      <c r="LDJ726" s="150"/>
      <c r="LDK726" s="150"/>
      <c r="LDL726" s="150"/>
      <c r="LDM726" s="150"/>
      <c r="LDN726" s="150"/>
      <c r="LDO726" s="150"/>
      <c r="LDP726" s="150"/>
      <c r="LDQ726" s="150"/>
      <c r="LDR726" s="150"/>
      <c r="LDS726" s="150"/>
      <c r="LDT726" s="150"/>
      <c r="LDU726" s="150"/>
      <c r="LDV726" s="150"/>
      <c r="LDW726" s="150"/>
      <c r="LDX726" s="150"/>
      <c r="LDY726" s="150"/>
      <c r="LDZ726" s="150"/>
      <c r="LEA726" s="150"/>
      <c r="LEB726" s="150"/>
      <c r="LEC726" s="150"/>
      <c r="LED726" s="150"/>
      <c r="LEE726" s="150"/>
      <c r="LEF726" s="150"/>
      <c r="LEG726" s="150"/>
      <c r="LEH726" s="150"/>
      <c r="LEI726" s="150"/>
      <c r="LEJ726" s="150"/>
      <c r="LEK726" s="150"/>
      <c r="LEL726" s="150"/>
      <c r="LEM726" s="150"/>
      <c r="LEN726" s="150"/>
      <c r="LEO726" s="150"/>
      <c r="LEP726" s="150"/>
      <c r="LEQ726" s="150"/>
      <c r="LER726" s="150"/>
      <c r="LES726" s="150"/>
      <c r="LET726" s="150"/>
      <c r="LEU726" s="150"/>
      <c r="LEV726" s="150"/>
      <c r="LEW726" s="150"/>
      <c r="LEX726" s="150"/>
      <c r="LEY726" s="150"/>
      <c r="LEZ726" s="150"/>
      <c r="LFA726" s="150"/>
      <c r="LFB726" s="150"/>
      <c r="LFC726" s="150"/>
      <c r="LFD726" s="150"/>
      <c r="LFE726" s="150"/>
      <c r="LFF726" s="150"/>
      <c r="LFG726" s="150"/>
      <c r="LFH726" s="150"/>
      <c r="LFI726" s="150"/>
      <c r="LFJ726" s="150"/>
      <c r="LFK726" s="150"/>
      <c r="LFL726" s="150"/>
      <c r="LFM726" s="150"/>
      <c r="LFN726" s="150"/>
      <c r="LFO726" s="150"/>
      <c r="LFP726" s="150"/>
      <c r="LFQ726" s="150"/>
      <c r="LFR726" s="150"/>
      <c r="LFS726" s="150"/>
      <c r="LFT726" s="150"/>
      <c r="LFU726" s="150"/>
      <c r="LFV726" s="150"/>
      <c r="LFW726" s="150"/>
      <c r="LFX726" s="150"/>
      <c r="LFY726" s="150"/>
      <c r="LFZ726" s="150"/>
      <c r="LGA726" s="150"/>
      <c r="LGB726" s="150"/>
      <c r="LGC726" s="150"/>
      <c r="LGD726" s="150"/>
      <c r="LGE726" s="150"/>
      <c r="LGF726" s="150"/>
      <c r="LGG726" s="150"/>
      <c r="LGH726" s="150"/>
      <c r="LGI726" s="150"/>
      <c r="LGJ726" s="150"/>
      <c r="LGK726" s="150"/>
      <c r="LGL726" s="150"/>
      <c r="LGM726" s="150"/>
      <c r="LGN726" s="150"/>
      <c r="LGO726" s="150"/>
      <c r="LGP726" s="150"/>
      <c r="LGQ726" s="150"/>
      <c r="LGR726" s="150"/>
      <c r="LGS726" s="150"/>
      <c r="LGT726" s="150"/>
      <c r="LGU726" s="150"/>
      <c r="LGV726" s="150"/>
      <c r="LGW726" s="150"/>
      <c r="LGX726" s="150"/>
      <c r="LGY726" s="150"/>
      <c r="LGZ726" s="150"/>
      <c r="LHA726" s="150"/>
      <c r="LHB726" s="150"/>
      <c r="LHC726" s="150"/>
      <c r="LHD726" s="150"/>
      <c r="LHE726" s="150"/>
      <c r="LHF726" s="150"/>
      <c r="LHG726" s="150"/>
      <c r="LHH726" s="150"/>
      <c r="LHI726" s="150"/>
      <c r="LHJ726" s="150"/>
      <c r="LHK726" s="150"/>
      <c r="LHL726" s="150"/>
      <c r="LHM726" s="150"/>
      <c r="LHN726" s="150"/>
      <c r="LHO726" s="150"/>
      <c r="LHP726" s="150"/>
      <c r="LHQ726" s="150"/>
      <c r="LHR726" s="150"/>
      <c r="LHS726" s="150"/>
      <c r="LHT726" s="150"/>
      <c r="LHU726" s="150"/>
      <c r="LHV726" s="150"/>
      <c r="LHW726" s="150"/>
      <c r="LHX726" s="150"/>
      <c r="LHY726" s="150"/>
      <c r="LHZ726" s="150"/>
      <c r="LIA726" s="150"/>
      <c r="LIB726" s="150"/>
      <c r="LIC726" s="150"/>
      <c r="LID726" s="150"/>
      <c r="LIE726" s="150"/>
      <c r="LIF726" s="150"/>
      <c r="LIG726" s="150"/>
      <c r="LIH726" s="150"/>
      <c r="LII726" s="150"/>
      <c r="LIJ726" s="150"/>
      <c r="LIK726" s="150"/>
      <c r="LIL726" s="150"/>
      <c r="LIM726" s="150"/>
      <c r="LIN726" s="150"/>
      <c r="LIO726" s="150"/>
      <c r="LIP726" s="150"/>
      <c r="LIQ726" s="150"/>
      <c r="LIR726" s="150"/>
      <c r="LIS726" s="150"/>
      <c r="LIT726" s="150"/>
      <c r="LIU726" s="150"/>
      <c r="LIV726" s="150"/>
      <c r="LIW726" s="150"/>
      <c r="LIX726" s="150"/>
      <c r="LIY726" s="150"/>
      <c r="LIZ726" s="150"/>
      <c r="LJA726" s="150"/>
      <c r="LJB726" s="150"/>
      <c r="LJC726" s="150"/>
      <c r="LJD726" s="150"/>
      <c r="LJE726" s="150"/>
      <c r="LJF726" s="150"/>
      <c r="LJG726" s="150"/>
      <c r="LJH726" s="150"/>
      <c r="LJI726" s="150"/>
      <c r="LJJ726" s="150"/>
      <c r="LJK726" s="150"/>
      <c r="LJL726" s="150"/>
      <c r="LJM726" s="150"/>
      <c r="LJN726" s="150"/>
      <c r="LJO726" s="150"/>
      <c r="LJP726" s="150"/>
      <c r="LJQ726" s="150"/>
      <c r="LJR726" s="150"/>
      <c r="LJS726" s="150"/>
      <c r="LJT726" s="150"/>
      <c r="LJU726" s="150"/>
      <c r="LJV726" s="150"/>
      <c r="LJW726" s="150"/>
      <c r="LJX726" s="150"/>
      <c r="LJY726" s="150"/>
      <c r="LJZ726" s="150"/>
      <c r="LKA726" s="150"/>
      <c r="LKB726" s="150"/>
      <c r="LKC726" s="150"/>
      <c r="LKD726" s="150"/>
      <c r="LKE726" s="150"/>
      <c r="LKF726" s="150"/>
      <c r="LKG726" s="150"/>
      <c r="LKH726" s="150"/>
      <c r="LKI726" s="150"/>
      <c r="LKJ726" s="150"/>
      <c r="LKK726" s="150"/>
      <c r="LKL726" s="150"/>
      <c r="LKM726" s="150"/>
      <c r="LKN726" s="150"/>
      <c r="LKO726" s="150"/>
      <c r="LKP726" s="150"/>
      <c r="LKQ726" s="150"/>
      <c r="LKR726" s="150"/>
      <c r="LKS726" s="150"/>
      <c r="LKT726" s="150"/>
      <c r="LKU726" s="150"/>
      <c r="LKV726" s="150"/>
      <c r="LKW726" s="150"/>
      <c r="LKX726" s="150"/>
      <c r="LKY726" s="150"/>
      <c r="LKZ726" s="150"/>
      <c r="LLA726" s="150"/>
      <c r="LLB726" s="150"/>
      <c r="LLC726" s="150"/>
      <c r="LLD726" s="150"/>
      <c r="LLE726" s="150"/>
      <c r="LLF726" s="150"/>
      <c r="LLG726" s="150"/>
      <c r="LLH726" s="150"/>
      <c r="LLI726" s="150"/>
      <c r="LLJ726" s="150"/>
      <c r="LLK726" s="150"/>
      <c r="LLL726" s="150"/>
      <c r="LLM726" s="150"/>
      <c r="LLN726" s="150"/>
      <c r="LLO726" s="150"/>
      <c r="LLP726" s="150"/>
      <c r="LLQ726" s="150"/>
      <c r="LLR726" s="150"/>
      <c r="LLS726" s="150"/>
      <c r="LLT726" s="150"/>
      <c r="LLU726" s="150"/>
      <c r="LLV726" s="150"/>
      <c r="LLW726" s="150"/>
      <c r="LLX726" s="150"/>
      <c r="LLY726" s="150"/>
      <c r="LLZ726" s="150"/>
      <c r="LMA726" s="150"/>
      <c r="LMB726" s="150"/>
      <c r="LMC726" s="150"/>
      <c r="LMD726" s="150"/>
      <c r="LME726" s="150"/>
      <c r="LMF726" s="150"/>
      <c r="LMG726" s="150"/>
      <c r="LMH726" s="150"/>
      <c r="LMI726" s="150"/>
      <c r="LMJ726" s="150"/>
      <c r="LMK726" s="150"/>
      <c r="LML726" s="150"/>
      <c r="LMM726" s="150"/>
      <c r="LMN726" s="150"/>
      <c r="LMO726" s="150"/>
      <c r="LMP726" s="150"/>
      <c r="LMQ726" s="150"/>
      <c r="LMR726" s="150"/>
      <c r="LMS726" s="150"/>
      <c r="LMT726" s="150"/>
      <c r="LMU726" s="150"/>
      <c r="LMV726" s="150"/>
      <c r="LMW726" s="150"/>
      <c r="LMX726" s="150"/>
      <c r="LMY726" s="150"/>
      <c r="LMZ726" s="150"/>
      <c r="LNA726" s="150"/>
      <c r="LNB726" s="150"/>
      <c r="LNC726" s="150"/>
      <c r="LND726" s="150"/>
      <c r="LNE726" s="150"/>
      <c r="LNF726" s="150"/>
      <c r="LNG726" s="150"/>
      <c r="LNH726" s="150"/>
      <c r="LNI726" s="150"/>
      <c r="LNJ726" s="150"/>
      <c r="LNK726" s="150"/>
      <c r="LNL726" s="150"/>
      <c r="LNM726" s="150"/>
      <c r="LNN726" s="150"/>
      <c r="LNO726" s="150"/>
      <c r="LNP726" s="150"/>
      <c r="LNQ726" s="150"/>
      <c r="LNR726" s="150"/>
      <c r="LNS726" s="150"/>
      <c r="LNT726" s="150"/>
      <c r="LNU726" s="150"/>
      <c r="LNV726" s="150"/>
      <c r="LNW726" s="150"/>
      <c r="LNX726" s="150"/>
      <c r="LNY726" s="150"/>
      <c r="LNZ726" s="150"/>
      <c r="LOA726" s="150"/>
      <c r="LOB726" s="150"/>
      <c r="LOC726" s="150"/>
      <c r="LOD726" s="150"/>
      <c r="LOE726" s="150"/>
      <c r="LOF726" s="150"/>
      <c r="LOG726" s="150"/>
      <c r="LOH726" s="150"/>
      <c r="LOI726" s="150"/>
      <c r="LOJ726" s="150"/>
      <c r="LOK726" s="150"/>
      <c r="LOL726" s="150"/>
      <c r="LOM726" s="150"/>
      <c r="LON726" s="150"/>
      <c r="LOO726" s="150"/>
      <c r="LOP726" s="150"/>
      <c r="LOQ726" s="150"/>
      <c r="LOR726" s="150"/>
      <c r="LOS726" s="150"/>
      <c r="LOT726" s="150"/>
      <c r="LOU726" s="150"/>
      <c r="LOV726" s="150"/>
      <c r="LOW726" s="150"/>
      <c r="LOX726" s="150"/>
      <c r="LOY726" s="150"/>
      <c r="LOZ726" s="150"/>
      <c r="LPA726" s="150"/>
      <c r="LPB726" s="150"/>
      <c r="LPC726" s="150"/>
      <c r="LPD726" s="150"/>
      <c r="LPE726" s="150"/>
      <c r="LPF726" s="150"/>
      <c r="LPG726" s="150"/>
      <c r="LPH726" s="150"/>
      <c r="LPI726" s="150"/>
      <c r="LPJ726" s="150"/>
      <c r="LPK726" s="150"/>
      <c r="LPL726" s="150"/>
      <c r="LPM726" s="150"/>
      <c r="LPN726" s="150"/>
      <c r="LPO726" s="150"/>
      <c r="LPP726" s="150"/>
      <c r="LPQ726" s="150"/>
      <c r="LPR726" s="150"/>
      <c r="LPS726" s="150"/>
      <c r="LPT726" s="150"/>
      <c r="LPU726" s="150"/>
      <c r="LPV726" s="150"/>
      <c r="LPW726" s="150"/>
      <c r="LPX726" s="150"/>
      <c r="LPY726" s="150"/>
      <c r="LPZ726" s="150"/>
      <c r="LQA726" s="150"/>
      <c r="LQB726" s="150"/>
      <c r="LQC726" s="150"/>
      <c r="LQD726" s="150"/>
      <c r="LQE726" s="150"/>
      <c r="LQF726" s="150"/>
      <c r="LQG726" s="150"/>
      <c r="LQH726" s="150"/>
      <c r="LQI726" s="150"/>
      <c r="LQJ726" s="150"/>
      <c r="LQK726" s="150"/>
      <c r="LQL726" s="150"/>
      <c r="LQM726" s="150"/>
      <c r="LQN726" s="150"/>
      <c r="LQO726" s="150"/>
      <c r="LQP726" s="150"/>
      <c r="LQQ726" s="150"/>
      <c r="LQR726" s="150"/>
      <c r="LQS726" s="150"/>
      <c r="LQT726" s="150"/>
      <c r="LQU726" s="150"/>
      <c r="LQV726" s="150"/>
      <c r="LQW726" s="150"/>
      <c r="LQX726" s="150"/>
      <c r="LQY726" s="150"/>
      <c r="LQZ726" s="150"/>
      <c r="LRA726" s="150"/>
      <c r="LRB726" s="150"/>
      <c r="LRC726" s="150"/>
      <c r="LRD726" s="150"/>
      <c r="LRE726" s="150"/>
      <c r="LRF726" s="150"/>
      <c r="LRG726" s="150"/>
      <c r="LRH726" s="150"/>
      <c r="LRI726" s="150"/>
      <c r="LRJ726" s="150"/>
      <c r="LRK726" s="150"/>
      <c r="LRL726" s="150"/>
      <c r="LRM726" s="150"/>
      <c r="LRN726" s="150"/>
      <c r="LRO726" s="150"/>
      <c r="LRP726" s="150"/>
      <c r="LRQ726" s="150"/>
      <c r="LRR726" s="150"/>
      <c r="LRS726" s="150"/>
      <c r="LRT726" s="150"/>
      <c r="LRU726" s="150"/>
      <c r="LRV726" s="150"/>
      <c r="LRW726" s="150"/>
      <c r="LRX726" s="150"/>
      <c r="LRY726" s="150"/>
      <c r="LRZ726" s="150"/>
      <c r="LSA726" s="150"/>
      <c r="LSB726" s="150"/>
      <c r="LSC726" s="150"/>
      <c r="LSD726" s="150"/>
      <c r="LSE726" s="150"/>
      <c r="LSF726" s="150"/>
      <c r="LSG726" s="150"/>
      <c r="LSH726" s="150"/>
      <c r="LSI726" s="150"/>
      <c r="LSJ726" s="150"/>
      <c r="LSK726" s="150"/>
      <c r="LSL726" s="150"/>
      <c r="LSM726" s="150"/>
      <c r="LSN726" s="150"/>
      <c r="LSO726" s="150"/>
      <c r="LSP726" s="150"/>
      <c r="LSQ726" s="150"/>
      <c r="LSR726" s="150"/>
      <c r="LSS726" s="150"/>
      <c r="LST726" s="150"/>
      <c r="LSU726" s="150"/>
      <c r="LSV726" s="150"/>
      <c r="LSW726" s="150"/>
      <c r="LSX726" s="150"/>
      <c r="LSY726" s="150"/>
      <c r="LSZ726" s="150"/>
      <c r="LTA726" s="150"/>
      <c r="LTB726" s="150"/>
      <c r="LTC726" s="150"/>
      <c r="LTD726" s="150"/>
      <c r="LTE726" s="150"/>
      <c r="LTF726" s="150"/>
      <c r="LTG726" s="150"/>
      <c r="LTH726" s="150"/>
      <c r="LTI726" s="150"/>
      <c r="LTJ726" s="150"/>
      <c r="LTK726" s="150"/>
      <c r="LTL726" s="150"/>
      <c r="LTM726" s="150"/>
      <c r="LTN726" s="150"/>
      <c r="LTO726" s="150"/>
      <c r="LTP726" s="150"/>
      <c r="LTQ726" s="150"/>
      <c r="LTR726" s="150"/>
      <c r="LTS726" s="150"/>
      <c r="LTT726" s="150"/>
      <c r="LTU726" s="150"/>
      <c r="LTV726" s="150"/>
      <c r="LTW726" s="150"/>
      <c r="LTX726" s="150"/>
      <c r="LTY726" s="150"/>
      <c r="LTZ726" s="150"/>
      <c r="LUA726" s="150"/>
      <c r="LUB726" s="150"/>
      <c r="LUC726" s="150"/>
      <c r="LUD726" s="150"/>
      <c r="LUE726" s="150"/>
      <c r="LUF726" s="150"/>
      <c r="LUG726" s="150"/>
      <c r="LUH726" s="150"/>
      <c r="LUI726" s="150"/>
      <c r="LUJ726" s="150"/>
      <c r="LUK726" s="150"/>
      <c r="LUL726" s="150"/>
      <c r="LUM726" s="150"/>
      <c r="LUN726" s="150"/>
      <c r="LUO726" s="150"/>
      <c r="LUP726" s="150"/>
      <c r="LUQ726" s="150"/>
      <c r="LUR726" s="150"/>
      <c r="LUS726" s="150"/>
      <c r="LUT726" s="150"/>
      <c r="LUU726" s="150"/>
      <c r="LUV726" s="150"/>
      <c r="LUW726" s="150"/>
      <c r="LUX726" s="150"/>
      <c r="LUY726" s="150"/>
      <c r="LUZ726" s="150"/>
      <c r="LVA726" s="150"/>
      <c r="LVB726" s="150"/>
      <c r="LVC726" s="150"/>
      <c r="LVD726" s="150"/>
      <c r="LVE726" s="150"/>
      <c r="LVF726" s="150"/>
      <c r="LVG726" s="150"/>
      <c r="LVH726" s="150"/>
      <c r="LVI726" s="150"/>
      <c r="LVJ726" s="150"/>
      <c r="LVK726" s="150"/>
      <c r="LVL726" s="150"/>
      <c r="LVM726" s="150"/>
      <c r="LVN726" s="150"/>
      <c r="LVO726" s="150"/>
      <c r="LVP726" s="150"/>
      <c r="LVQ726" s="150"/>
      <c r="LVR726" s="150"/>
      <c r="LVS726" s="150"/>
      <c r="LVT726" s="150"/>
      <c r="LVU726" s="150"/>
      <c r="LVV726" s="150"/>
      <c r="LVW726" s="150"/>
      <c r="LVX726" s="150"/>
      <c r="LVY726" s="150"/>
      <c r="LVZ726" s="150"/>
      <c r="LWA726" s="150"/>
      <c r="LWB726" s="150"/>
      <c r="LWC726" s="150"/>
      <c r="LWD726" s="150"/>
      <c r="LWE726" s="150"/>
      <c r="LWF726" s="150"/>
      <c r="LWG726" s="150"/>
      <c r="LWH726" s="150"/>
      <c r="LWI726" s="150"/>
      <c r="LWJ726" s="150"/>
      <c r="LWK726" s="150"/>
      <c r="LWL726" s="150"/>
      <c r="LWM726" s="150"/>
      <c r="LWN726" s="150"/>
      <c r="LWO726" s="150"/>
      <c r="LWP726" s="150"/>
      <c r="LWQ726" s="150"/>
      <c r="LWR726" s="150"/>
      <c r="LWS726" s="150"/>
      <c r="LWT726" s="150"/>
      <c r="LWU726" s="150"/>
      <c r="LWV726" s="150"/>
      <c r="LWW726" s="150"/>
      <c r="LWX726" s="150"/>
      <c r="LWY726" s="150"/>
      <c r="LWZ726" s="150"/>
      <c r="LXA726" s="150"/>
      <c r="LXB726" s="150"/>
      <c r="LXC726" s="150"/>
      <c r="LXD726" s="150"/>
      <c r="LXE726" s="150"/>
      <c r="LXF726" s="150"/>
      <c r="LXG726" s="150"/>
      <c r="LXH726" s="150"/>
      <c r="LXI726" s="150"/>
      <c r="LXJ726" s="150"/>
      <c r="LXK726" s="150"/>
      <c r="LXL726" s="150"/>
      <c r="LXM726" s="150"/>
      <c r="LXN726" s="150"/>
      <c r="LXO726" s="150"/>
      <c r="LXP726" s="150"/>
      <c r="LXQ726" s="150"/>
      <c r="LXR726" s="150"/>
      <c r="LXS726" s="150"/>
      <c r="LXT726" s="150"/>
      <c r="LXU726" s="150"/>
      <c r="LXV726" s="150"/>
      <c r="LXW726" s="150"/>
      <c r="LXX726" s="150"/>
      <c r="LXY726" s="150"/>
      <c r="LXZ726" s="150"/>
      <c r="LYA726" s="150"/>
      <c r="LYB726" s="150"/>
      <c r="LYC726" s="150"/>
      <c r="LYD726" s="150"/>
      <c r="LYE726" s="150"/>
      <c r="LYF726" s="150"/>
      <c r="LYG726" s="150"/>
      <c r="LYH726" s="150"/>
      <c r="LYI726" s="150"/>
      <c r="LYJ726" s="150"/>
      <c r="LYK726" s="150"/>
      <c r="LYL726" s="150"/>
      <c r="LYM726" s="150"/>
      <c r="LYN726" s="150"/>
      <c r="LYO726" s="150"/>
      <c r="LYP726" s="150"/>
      <c r="LYQ726" s="150"/>
      <c r="LYR726" s="150"/>
      <c r="LYS726" s="150"/>
      <c r="LYT726" s="150"/>
      <c r="LYU726" s="150"/>
      <c r="LYV726" s="150"/>
      <c r="LYW726" s="150"/>
      <c r="LYX726" s="150"/>
      <c r="LYY726" s="150"/>
      <c r="LYZ726" s="150"/>
      <c r="LZA726" s="150"/>
      <c r="LZB726" s="150"/>
      <c r="LZC726" s="150"/>
      <c r="LZD726" s="150"/>
      <c r="LZE726" s="150"/>
      <c r="LZF726" s="150"/>
      <c r="LZG726" s="150"/>
      <c r="LZH726" s="150"/>
      <c r="LZI726" s="150"/>
      <c r="LZJ726" s="150"/>
      <c r="LZK726" s="150"/>
      <c r="LZL726" s="150"/>
      <c r="LZM726" s="150"/>
      <c r="LZN726" s="150"/>
      <c r="LZO726" s="150"/>
      <c r="LZP726" s="150"/>
      <c r="LZQ726" s="150"/>
      <c r="LZR726" s="150"/>
      <c r="LZS726" s="150"/>
      <c r="LZT726" s="150"/>
      <c r="LZU726" s="150"/>
      <c r="LZV726" s="150"/>
      <c r="LZW726" s="150"/>
      <c r="LZX726" s="150"/>
      <c r="LZY726" s="150"/>
      <c r="LZZ726" s="150"/>
      <c r="MAA726" s="150"/>
      <c r="MAB726" s="150"/>
      <c r="MAC726" s="150"/>
      <c r="MAD726" s="150"/>
      <c r="MAE726" s="150"/>
      <c r="MAF726" s="150"/>
      <c r="MAG726" s="150"/>
      <c r="MAH726" s="150"/>
      <c r="MAI726" s="150"/>
      <c r="MAJ726" s="150"/>
      <c r="MAK726" s="150"/>
      <c r="MAL726" s="150"/>
      <c r="MAM726" s="150"/>
      <c r="MAN726" s="150"/>
      <c r="MAO726" s="150"/>
      <c r="MAP726" s="150"/>
      <c r="MAQ726" s="150"/>
      <c r="MAR726" s="150"/>
      <c r="MAS726" s="150"/>
      <c r="MAT726" s="150"/>
      <c r="MAU726" s="150"/>
      <c r="MAV726" s="150"/>
      <c r="MAW726" s="150"/>
      <c r="MAX726" s="150"/>
      <c r="MAY726" s="150"/>
      <c r="MAZ726" s="150"/>
      <c r="MBA726" s="150"/>
      <c r="MBB726" s="150"/>
      <c r="MBC726" s="150"/>
      <c r="MBD726" s="150"/>
      <c r="MBE726" s="150"/>
      <c r="MBF726" s="150"/>
      <c r="MBG726" s="150"/>
      <c r="MBH726" s="150"/>
      <c r="MBI726" s="150"/>
      <c r="MBJ726" s="150"/>
      <c r="MBK726" s="150"/>
      <c r="MBL726" s="150"/>
      <c r="MBM726" s="150"/>
      <c r="MBN726" s="150"/>
      <c r="MBO726" s="150"/>
      <c r="MBP726" s="150"/>
      <c r="MBQ726" s="150"/>
      <c r="MBR726" s="150"/>
      <c r="MBS726" s="150"/>
      <c r="MBT726" s="150"/>
      <c r="MBU726" s="150"/>
      <c r="MBV726" s="150"/>
      <c r="MBW726" s="150"/>
      <c r="MBX726" s="150"/>
      <c r="MBY726" s="150"/>
      <c r="MBZ726" s="150"/>
      <c r="MCA726" s="150"/>
      <c r="MCB726" s="150"/>
      <c r="MCC726" s="150"/>
      <c r="MCD726" s="150"/>
      <c r="MCE726" s="150"/>
      <c r="MCF726" s="150"/>
      <c r="MCG726" s="150"/>
      <c r="MCH726" s="150"/>
      <c r="MCI726" s="150"/>
      <c r="MCJ726" s="150"/>
      <c r="MCK726" s="150"/>
      <c r="MCL726" s="150"/>
      <c r="MCM726" s="150"/>
      <c r="MCN726" s="150"/>
      <c r="MCO726" s="150"/>
      <c r="MCP726" s="150"/>
      <c r="MCQ726" s="150"/>
      <c r="MCR726" s="150"/>
      <c r="MCS726" s="150"/>
      <c r="MCT726" s="150"/>
      <c r="MCU726" s="150"/>
      <c r="MCV726" s="150"/>
      <c r="MCW726" s="150"/>
      <c r="MCX726" s="150"/>
      <c r="MCY726" s="150"/>
      <c r="MCZ726" s="150"/>
      <c r="MDA726" s="150"/>
      <c r="MDB726" s="150"/>
      <c r="MDC726" s="150"/>
      <c r="MDD726" s="150"/>
      <c r="MDE726" s="150"/>
      <c r="MDF726" s="150"/>
      <c r="MDG726" s="150"/>
      <c r="MDH726" s="150"/>
      <c r="MDI726" s="150"/>
      <c r="MDJ726" s="150"/>
      <c r="MDK726" s="150"/>
      <c r="MDL726" s="150"/>
      <c r="MDM726" s="150"/>
      <c r="MDN726" s="150"/>
      <c r="MDO726" s="150"/>
      <c r="MDP726" s="150"/>
      <c r="MDQ726" s="150"/>
      <c r="MDR726" s="150"/>
      <c r="MDS726" s="150"/>
      <c r="MDT726" s="150"/>
      <c r="MDU726" s="150"/>
      <c r="MDV726" s="150"/>
      <c r="MDW726" s="150"/>
      <c r="MDX726" s="150"/>
      <c r="MDY726" s="150"/>
      <c r="MDZ726" s="150"/>
      <c r="MEA726" s="150"/>
      <c r="MEB726" s="150"/>
      <c r="MEC726" s="150"/>
      <c r="MED726" s="150"/>
      <c r="MEE726" s="150"/>
      <c r="MEF726" s="150"/>
      <c r="MEG726" s="150"/>
      <c r="MEH726" s="150"/>
      <c r="MEI726" s="150"/>
      <c r="MEJ726" s="150"/>
      <c r="MEK726" s="150"/>
      <c r="MEL726" s="150"/>
      <c r="MEM726" s="150"/>
      <c r="MEN726" s="150"/>
      <c r="MEO726" s="150"/>
      <c r="MEP726" s="150"/>
      <c r="MEQ726" s="150"/>
      <c r="MER726" s="150"/>
      <c r="MES726" s="150"/>
      <c r="MET726" s="150"/>
      <c r="MEU726" s="150"/>
      <c r="MEV726" s="150"/>
      <c r="MEW726" s="150"/>
      <c r="MEX726" s="150"/>
      <c r="MEY726" s="150"/>
      <c r="MEZ726" s="150"/>
      <c r="MFA726" s="150"/>
      <c r="MFB726" s="150"/>
      <c r="MFC726" s="150"/>
      <c r="MFD726" s="150"/>
      <c r="MFE726" s="150"/>
      <c r="MFF726" s="150"/>
      <c r="MFG726" s="150"/>
      <c r="MFH726" s="150"/>
      <c r="MFI726" s="150"/>
      <c r="MFJ726" s="150"/>
      <c r="MFK726" s="150"/>
      <c r="MFL726" s="150"/>
      <c r="MFM726" s="150"/>
      <c r="MFN726" s="150"/>
      <c r="MFO726" s="150"/>
      <c r="MFP726" s="150"/>
      <c r="MFQ726" s="150"/>
      <c r="MFR726" s="150"/>
      <c r="MFS726" s="150"/>
      <c r="MFT726" s="150"/>
      <c r="MFU726" s="150"/>
      <c r="MFV726" s="150"/>
      <c r="MFW726" s="150"/>
      <c r="MFX726" s="150"/>
      <c r="MFY726" s="150"/>
      <c r="MFZ726" s="150"/>
      <c r="MGA726" s="150"/>
      <c r="MGB726" s="150"/>
      <c r="MGC726" s="150"/>
      <c r="MGD726" s="150"/>
      <c r="MGE726" s="150"/>
      <c r="MGF726" s="150"/>
      <c r="MGG726" s="150"/>
      <c r="MGH726" s="150"/>
      <c r="MGI726" s="150"/>
      <c r="MGJ726" s="150"/>
      <c r="MGK726" s="150"/>
      <c r="MGL726" s="150"/>
      <c r="MGM726" s="150"/>
      <c r="MGN726" s="150"/>
      <c r="MGO726" s="150"/>
      <c r="MGP726" s="150"/>
      <c r="MGQ726" s="150"/>
      <c r="MGR726" s="150"/>
      <c r="MGS726" s="150"/>
      <c r="MGT726" s="150"/>
      <c r="MGU726" s="150"/>
      <c r="MGV726" s="150"/>
      <c r="MGW726" s="150"/>
      <c r="MGX726" s="150"/>
      <c r="MGY726" s="150"/>
      <c r="MGZ726" s="150"/>
      <c r="MHA726" s="150"/>
      <c r="MHB726" s="150"/>
      <c r="MHC726" s="150"/>
      <c r="MHD726" s="150"/>
      <c r="MHE726" s="150"/>
      <c r="MHF726" s="150"/>
      <c r="MHG726" s="150"/>
      <c r="MHH726" s="150"/>
      <c r="MHI726" s="150"/>
      <c r="MHJ726" s="150"/>
      <c r="MHK726" s="150"/>
      <c r="MHL726" s="150"/>
      <c r="MHM726" s="150"/>
      <c r="MHN726" s="150"/>
      <c r="MHO726" s="150"/>
      <c r="MHP726" s="150"/>
      <c r="MHQ726" s="150"/>
      <c r="MHR726" s="150"/>
      <c r="MHS726" s="150"/>
      <c r="MHT726" s="150"/>
      <c r="MHU726" s="150"/>
      <c r="MHV726" s="150"/>
      <c r="MHW726" s="150"/>
      <c r="MHX726" s="150"/>
      <c r="MHY726" s="150"/>
      <c r="MHZ726" s="150"/>
      <c r="MIA726" s="150"/>
      <c r="MIB726" s="150"/>
      <c r="MIC726" s="150"/>
      <c r="MID726" s="150"/>
      <c r="MIE726" s="150"/>
      <c r="MIF726" s="150"/>
      <c r="MIG726" s="150"/>
      <c r="MIH726" s="150"/>
      <c r="MII726" s="150"/>
      <c r="MIJ726" s="150"/>
      <c r="MIK726" s="150"/>
      <c r="MIL726" s="150"/>
      <c r="MIM726" s="150"/>
      <c r="MIN726" s="150"/>
      <c r="MIO726" s="150"/>
      <c r="MIP726" s="150"/>
      <c r="MIQ726" s="150"/>
      <c r="MIR726" s="150"/>
      <c r="MIS726" s="150"/>
      <c r="MIT726" s="150"/>
      <c r="MIU726" s="150"/>
      <c r="MIV726" s="150"/>
      <c r="MIW726" s="150"/>
      <c r="MIX726" s="150"/>
      <c r="MIY726" s="150"/>
      <c r="MIZ726" s="150"/>
      <c r="MJA726" s="150"/>
      <c r="MJB726" s="150"/>
      <c r="MJC726" s="150"/>
      <c r="MJD726" s="150"/>
      <c r="MJE726" s="150"/>
      <c r="MJF726" s="150"/>
      <c r="MJG726" s="150"/>
      <c r="MJH726" s="150"/>
      <c r="MJI726" s="150"/>
      <c r="MJJ726" s="150"/>
      <c r="MJK726" s="150"/>
      <c r="MJL726" s="150"/>
      <c r="MJM726" s="150"/>
      <c r="MJN726" s="150"/>
      <c r="MJO726" s="150"/>
      <c r="MJP726" s="150"/>
      <c r="MJQ726" s="150"/>
      <c r="MJR726" s="150"/>
      <c r="MJS726" s="150"/>
      <c r="MJT726" s="150"/>
      <c r="MJU726" s="150"/>
      <c r="MJV726" s="150"/>
      <c r="MJW726" s="150"/>
      <c r="MJX726" s="150"/>
      <c r="MJY726" s="150"/>
      <c r="MJZ726" s="150"/>
      <c r="MKA726" s="150"/>
      <c r="MKB726" s="150"/>
      <c r="MKC726" s="150"/>
      <c r="MKD726" s="150"/>
      <c r="MKE726" s="150"/>
      <c r="MKF726" s="150"/>
      <c r="MKG726" s="150"/>
      <c r="MKH726" s="150"/>
      <c r="MKI726" s="150"/>
      <c r="MKJ726" s="150"/>
      <c r="MKK726" s="150"/>
      <c r="MKL726" s="150"/>
      <c r="MKM726" s="150"/>
      <c r="MKN726" s="150"/>
      <c r="MKO726" s="150"/>
      <c r="MKP726" s="150"/>
      <c r="MKQ726" s="150"/>
      <c r="MKR726" s="150"/>
      <c r="MKS726" s="150"/>
      <c r="MKT726" s="150"/>
      <c r="MKU726" s="150"/>
      <c r="MKV726" s="150"/>
      <c r="MKW726" s="150"/>
      <c r="MKX726" s="150"/>
      <c r="MKY726" s="150"/>
      <c r="MKZ726" s="150"/>
      <c r="MLA726" s="150"/>
      <c r="MLB726" s="150"/>
      <c r="MLC726" s="150"/>
      <c r="MLD726" s="150"/>
      <c r="MLE726" s="150"/>
      <c r="MLF726" s="150"/>
      <c r="MLG726" s="150"/>
      <c r="MLH726" s="150"/>
      <c r="MLI726" s="150"/>
      <c r="MLJ726" s="150"/>
      <c r="MLK726" s="150"/>
      <c r="MLL726" s="150"/>
      <c r="MLM726" s="150"/>
      <c r="MLN726" s="150"/>
      <c r="MLO726" s="150"/>
      <c r="MLP726" s="150"/>
      <c r="MLQ726" s="150"/>
      <c r="MLR726" s="150"/>
      <c r="MLS726" s="150"/>
      <c r="MLT726" s="150"/>
      <c r="MLU726" s="150"/>
      <c r="MLV726" s="150"/>
      <c r="MLW726" s="150"/>
      <c r="MLX726" s="150"/>
      <c r="MLY726" s="150"/>
      <c r="MLZ726" s="150"/>
      <c r="MMA726" s="150"/>
      <c r="MMB726" s="150"/>
      <c r="MMC726" s="150"/>
      <c r="MMD726" s="150"/>
      <c r="MME726" s="150"/>
      <c r="MMF726" s="150"/>
      <c r="MMG726" s="150"/>
      <c r="MMH726" s="150"/>
      <c r="MMI726" s="150"/>
      <c r="MMJ726" s="150"/>
      <c r="MMK726" s="150"/>
      <c r="MML726" s="150"/>
      <c r="MMM726" s="150"/>
      <c r="MMN726" s="150"/>
      <c r="MMO726" s="150"/>
      <c r="MMP726" s="150"/>
      <c r="MMQ726" s="150"/>
      <c r="MMR726" s="150"/>
      <c r="MMS726" s="150"/>
      <c r="MMT726" s="150"/>
      <c r="MMU726" s="150"/>
      <c r="MMV726" s="150"/>
      <c r="MMW726" s="150"/>
      <c r="MMX726" s="150"/>
      <c r="MMY726" s="150"/>
      <c r="MMZ726" s="150"/>
      <c r="MNA726" s="150"/>
      <c r="MNB726" s="150"/>
      <c r="MNC726" s="150"/>
      <c r="MND726" s="150"/>
      <c r="MNE726" s="150"/>
      <c r="MNF726" s="150"/>
      <c r="MNG726" s="150"/>
      <c r="MNH726" s="150"/>
      <c r="MNI726" s="150"/>
      <c r="MNJ726" s="150"/>
      <c r="MNK726" s="150"/>
      <c r="MNL726" s="150"/>
      <c r="MNM726" s="150"/>
      <c r="MNN726" s="150"/>
      <c r="MNO726" s="150"/>
      <c r="MNP726" s="150"/>
      <c r="MNQ726" s="150"/>
      <c r="MNR726" s="150"/>
      <c r="MNS726" s="150"/>
      <c r="MNT726" s="150"/>
      <c r="MNU726" s="150"/>
      <c r="MNV726" s="150"/>
      <c r="MNW726" s="150"/>
      <c r="MNX726" s="150"/>
      <c r="MNY726" s="150"/>
      <c r="MNZ726" s="150"/>
      <c r="MOA726" s="150"/>
      <c r="MOB726" s="150"/>
      <c r="MOC726" s="150"/>
      <c r="MOD726" s="150"/>
      <c r="MOE726" s="150"/>
      <c r="MOF726" s="150"/>
      <c r="MOG726" s="150"/>
      <c r="MOH726" s="150"/>
      <c r="MOI726" s="150"/>
      <c r="MOJ726" s="150"/>
      <c r="MOK726" s="150"/>
      <c r="MOL726" s="150"/>
      <c r="MOM726" s="150"/>
      <c r="MON726" s="150"/>
      <c r="MOO726" s="150"/>
      <c r="MOP726" s="150"/>
      <c r="MOQ726" s="150"/>
      <c r="MOR726" s="150"/>
      <c r="MOS726" s="150"/>
      <c r="MOT726" s="150"/>
      <c r="MOU726" s="150"/>
      <c r="MOV726" s="150"/>
      <c r="MOW726" s="150"/>
      <c r="MOX726" s="150"/>
      <c r="MOY726" s="150"/>
      <c r="MOZ726" s="150"/>
      <c r="MPA726" s="150"/>
      <c r="MPB726" s="150"/>
      <c r="MPC726" s="150"/>
      <c r="MPD726" s="150"/>
      <c r="MPE726" s="150"/>
      <c r="MPF726" s="150"/>
      <c r="MPG726" s="150"/>
      <c r="MPH726" s="150"/>
      <c r="MPI726" s="150"/>
      <c r="MPJ726" s="150"/>
      <c r="MPK726" s="150"/>
      <c r="MPL726" s="150"/>
      <c r="MPM726" s="150"/>
      <c r="MPN726" s="150"/>
      <c r="MPO726" s="150"/>
      <c r="MPP726" s="150"/>
      <c r="MPQ726" s="150"/>
      <c r="MPR726" s="150"/>
      <c r="MPS726" s="150"/>
      <c r="MPT726" s="150"/>
      <c r="MPU726" s="150"/>
      <c r="MPV726" s="150"/>
      <c r="MPW726" s="150"/>
      <c r="MPX726" s="150"/>
      <c r="MPY726" s="150"/>
      <c r="MPZ726" s="150"/>
      <c r="MQA726" s="150"/>
      <c r="MQB726" s="150"/>
      <c r="MQC726" s="150"/>
      <c r="MQD726" s="150"/>
      <c r="MQE726" s="150"/>
      <c r="MQF726" s="150"/>
      <c r="MQG726" s="150"/>
      <c r="MQH726" s="150"/>
      <c r="MQI726" s="150"/>
      <c r="MQJ726" s="150"/>
      <c r="MQK726" s="150"/>
      <c r="MQL726" s="150"/>
      <c r="MQM726" s="150"/>
      <c r="MQN726" s="150"/>
      <c r="MQO726" s="150"/>
      <c r="MQP726" s="150"/>
      <c r="MQQ726" s="150"/>
      <c r="MQR726" s="150"/>
      <c r="MQS726" s="150"/>
      <c r="MQT726" s="150"/>
      <c r="MQU726" s="150"/>
      <c r="MQV726" s="150"/>
      <c r="MQW726" s="150"/>
      <c r="MQX726" s="150"/>
      <c r="MQY726" s="150"/>
      <c r="MQZ726" s="150"/>
      <c r="MRA726" s="150"/>
      <c r="MRB726" s="150"/>
      <c r="MRC726" s="150"/>
      <c r="MRD726" s="150"/>
      <c r="MRE726" s="150"/>
      <c r="MRF726" s="150"/>
      <c r="MRG726" s="150"/>
      <c r="MRH726" s="150"/>
      <c r="MRI726" s="150"/>
      <c r="MRJ726" s="150"/>
      <c r="MRK726" s="150"/>
      <c r="MRL726" s="150"/>
      <c r="MRM726" s="150"/>
      <c r="MRN726" s="150"/>
      <c r="MRO726" s="150"/>
      <c r="MRP726" s="150"/>
      <c r="MRQ726" s="150"/>
      <c r="MRR726" s="150"/>
      <c r="MRS726" s="150"/>
      <c r="MRT726" s="150"/>
      <c r="MRU726" s="150"/>
      <c r="MRV726" s="150"/>
      <c r="MRW726" s="150"/>
      <c r="MRX726" s="150"/>
      <c r="MRY726" s="150"/>
      <c r="MRZ726" s="150"/>
      <c r="MSA726" s="150"/>
      <c r="MSB726" s="150"/>
      <c r="MSC726" s="150"/>
      <c r="MSD726" s="150"/>
      <c r="MSE726" s="150"/>
      <c r="MSF726" s="150"/>
      <c r="MSG726" s="150"/>
      <c r="MSH726" s="150"/>
      <c r="MSI726" s="150"/>
      <c r="MSJ726" s="150"/>
      <c r="MSK726" s="150"/>
      <c r="MSL726" s="150"/>
      <c r="MSM726" s="150"/>
      <c r="MSN726" s="150"/>
      <c r="MSO726" s="150"/>
      <c r="MSP726" s="150"/>
      <c r="MSQ726" s="150"/>
      <c r="MSR726" s="150"/>
      <c r="MSS726" s="150"/>
      <c r="MST726" s="150"/>
      <c r="MSU726" s="150"/>
      <c r="MSV726" s="150"/>
      <c r="MSW726" s="150"/>
      <c r="MSX726" s="150"/>
      <c r="MSY726" s="150"/>
      <c r="MSZ726" s="150"/>
      <c r="MTA726" s="150"/>
      <c r="MTB726" s="150"/>
      <c r="MTC726" s="150"/>
      <c r="MTD726" s="150"/>
      <c r="MTE726" s="150"/>
      <c r="MTF726" s="150"/>
      <c r="MTG726" s="150"/>
      <c r="MTH726" s="150"/>
      <c r="MTI726" s="150"/>
      <c r="MTJ726" s="150"/>
      <c r="MTK726" s="150"/>
      <c r="MTL726" s="150"/>
      <c r="MTM726" s="150"/>
      <c r="MTN726" s="150"/>
      <c r="MTO726" s="150"/>
      <c r="MTP726" s="150"/>
      <c r="MTQ726" s="150"/>
      <c r="MTR726" s="150"/>
      <c r="MTS726" s="150"/>
      <c r="MTT726" s="150"/>
      <c r="MTU726" s="150"/>
      <c r="MTV726" s="150"/>
      <c r="MTW726" s="150"/>
      <c r="MTX726" s="150"/>
      <c r="MTY726" s="150"/>
      <c r="MTZ726" s="150"/>
      <c r="MUA726" s="150"/>
      <c r="MUB726" s="150"/>
      <c r="MUC726" s="150"/>
      <c r="MUD726" s="150"/>
      <c r="MUE726" s="150"/>
      <c r="MUF726" s="150"/>
      <c r="MUG726" s="150"/>
      <c r="MUH726" s="150"/>
      <c r="MUI726" s="150"/>
      <c r="MUJ726" s="150"/>
      <c r="MUK726" s="150"/>
      <c r="MUL726" s="150"/>
      <c r="MUM726" s="150"/>
      <c r="MUN726" s="150"/>
      <c r="MUO726" s="150"/>
      <c r="MUP726" s="150"/>
      <c r="MUQ726" s="150"/>
      <c r="MUR726" s="150"/>
      <c r="MUS726" s="150"/>
      <c r="MUT726" s="150"/>
      <c r="MUU726" s="150"/>
      <c r="MUV726" s="150"/>
      <c r="MUW726" s="150"/>
      <c r="MUX726" s="150"/>
      <c r="MUY726" s="150"/>
      <c r="MUZ726" s="150"/>
      <c r="MVA726" s="150"/>
      <c r="MVB726" s="150"/>
      <c r="MVC726" s="150"/>
      <c r="MVD726" s="150"/>
      <c r="MVE726" s="150"/>
      <c r="MVF726" s="150"/>
      <c r="MVG726" s="150"/>
      <c r="MVH726" s="150"/>
      <c r="MVI726" s="150"/>
      <c r="MVJ726" s="150"/>
      <c r="MVK726" s="150"/>
      <c r="MVL726" s="150"/>
      <c r="MVM726" s="150"/>
      <c r="MVN726" s="150"/>
      <c r="MVO726" s="150"/>
      <c r="MVP726" s="150"/>
      <c r="MVQ726" s="150"/>
      <c r="MVR726" s="150"/>
      <c r="MVS726" s="150"/>
      <c r="MVT726" s="150"/>
      <c r="MVU726" s="150"/>
      <c r="MVV726" s="150"/>
      <c r="MVW726" s="150"/>
      <c r="MVX726" s="150"/>
      <c r="MVY726" s="150"/>
      <c r="MVZ726" s="150"/>
      <c r="MWA726" s="150"/>
      <c r="MWB726" s="150"/>
      <c r="MWC726" s="150"/>
      <c r="MWD726" s="150"/>
      <c r="MWE726" s="150"/>
      <c r="MWF726" s="150"/>
      <c r="MWG726" s="150"/>
      <c r="MWH726" s="150"/>
      <c r="MWI726" s="150"/>
      <c r="MWJ726" s="150"/>
      <c r="MWK726" s="150"/>
      <c r="MWL726" s="150"/>
      <c r="MWM726" s="150"/>
      <c r="MWN726" s="150"/>
      <c r="MWO726" s="150"/>
      <c r="MWP726" s="150"/>
      <c r="MWQ726" s="150"/>
      <c r="MWR726" s="150"/>
      <c r="MWS726" s="150"/>
      <c r="MWT726" s="150"/>
      <c r="MWU726" s="150"/>
      <c r="MWV726" s="150"/>
      <c r="MWW726" s="150"/>
      <c r="MWX726" s="150"/>
      <c r="MWY726" s="150"/>
      <c r="MWZ726" s="150"/>
      <c r="MXA726" s="150"/>
      <c r="MXB726" s="150"/>
      <c r="MXC726" s="150"/>
      <c r="MXD726" s="150"/>
      <c r="MXE726" s="150"/>
      <c r="MXF726" s="150"/>
      <c r="MXG726" s="150"/>
      <c r="MXH726" s="150"/>
      <c r="MXI726" s="150"/>
      <c r="MXJ726" s="150"/>
      <c r="MXK726" s="150"/>
      <c r="MXL726" s="150"/>
      <c r="MXM726" s="150"/>
      <c r="MXN726" s="150"/>
      <c r="MXO726" s="150"/>
      <c r="MXP726" s="150"/>
      <c r="MXQ726" s="150"/>
      <c r="MXR726" s="150"/>
      <c r="MXS726" s="150"/>
      <c r="MXT726" s="150"/>
      <c r="MXU726" s="150"/>
      <c r="MXV726" s="150"/>
      <c r="MXW726" s="150"/>
      <c r="MXX726" s="150"/>
      <c r="MXY726" s="150"/>
      <c r="MXZ726" s="150"/>
      <c r="MYA726" s="150"/>
      <c r="MYB726" s="150"/>
      <c r="MYC726" s="150"/>
      <c r="MYD726" s="150"/>
      <c r="MYE726" s="150"/>
      <c r="MYF726" s="150"/>
      <c r="MYG726" s="150"/>
      <c r="MYH726" s="150"/>
      <c r="MYI726" s="150"/>
      <c r="MYJ726" s="150"/>
      <c r="MYK726" s="150"/>
      <c r="MYL726" s="150"/>
      <c r="MYM726" s="150"/>
      <c r="MYN726" s="150"/>
      <c r="MYO726" s="150"/>
      <c r="MYP726" s="150"/>
      <c r="MYQ726" s="150"/>
      <c r="MYR726" s="150"/>
      <c r="MYS726" s="150"/>
      <c r="MYT726" s="150"/>
      <c r="MYU726" s="150"/>
      <c r="MYV726" s="150"/>
      <c r="MYW726" s="150"/>
      <c r="MYX726" s="150"/>
      <c r="MYY726" s="150"/>
      <c r="MYZ726" s="150"/>
      <c r="MZA726" s="150"/>
      <c r="MZB726" s="150"/>
      <c r="MZC726" s="150"/>
      <c r="MZD726" s="150"/>
      <c r="MZE726" s="150"/>
      <c r="MZF726" s="150"/>
      <c r="MZG726" s="150"/>
      <c r="MZH726" s="150"/>
      <c r="MZI726" s="150"/>
      <c r="MZJ726" s="150"/>
      <c r="MZK726" s="150"/>
      <c r="MZL726" s="150"/>
      <c r="MZM726" s="150"/>
      <c r="MZN726" s="150"/>
      <c r="MZO726" s="150"/>
      <c r="MZP726" s="150"/>
      <c r="MZQ726" s="150"/>
      <c r="MZR726" s="150"/>
      <c r="MZS726" s="150"/>
      <c r="MZT726" s="150"/>
      <c r="MZU726" s="150"/>
      <c r="MZV726" s="150"/>
      <c r="MZW726" s="150"/>
      <c r="MZX726" s="150"/>
      <c r="MZY726" s="150"/>
      <c r="MZZ726" s="150"/>
      <c r="NAA726" s="150"/>
      <c r="NAB726" s="150"/>
      <c r="NAC726" s="150"/>
      <c r="NAD726" s="150"/>
      <c r="NAE726" s="150"/>
      <c r="NAF726" s="150"/>
      <c r="NAG726" s="150"/>
      <c r="NAH726" s="150"/>
      <c r="NAI726" s="150"/>
      <c r="NAJ726" s="150"/>
      <c r="NAK726" s="150"/>
      <c r="NAL726" s="150"/>
      <c r="NAM726" s="150"/>
      <c r="NAN726" s="150"/>
      <c r="NAO726" s="150"/>
      <c r="NAP726" s="150"/>
      <c r="NAQ726" s="150"/>
      <c r="NAR726" s="150"/>
      <c r="NAS726" s="150"/>
      <c r="NAT726" s="150"/>
      <c r="NAU726" s="150"/>
      <c r="NAV726" s="150"/>
      <c r="NAW726" s="150"/>
      <c r="NAX726" s="150"/>
      <c r="NAY726" s="150"/>
      <c r="NAZ726" s="150"/>
      <c r="NBA726" s="150"/>
      <c r="NBB726" s="150"/>
      <c r="NBC726" s="150"/>
      <c r="NBD726" s="150"/>
      <c r="NBE726" s="150"/>
      <c r="NBF726" s="150"/>
      <c r="NBG726" s="150"/>
      <c r="NBH726" s="150"/>
      <c r="NBI726" s="150"/>
      <c r="NBJ726" s="150"/>
      <c r="NBK726" s="150"/>
      <c r="NBL726" s="150"/>
      <c r="NBM726" s="150"/>
      <c r="NBN726" s="150"/>
      <c r="NBO726" s="150"/>
      <c r="NBP726" s="150"/>
      <c r="NBQ726" s="150"/>
      <c r="NBR726" s="150"/>
      <c r="NBS726" s="150"/>
      <c r="NBT726" s="150"/>
      <c r="NBU726" s="150"/>
      <c r="NBV726" s="150"/>
      <c r="NBW726" s="150"/>
      <c r="NBX726" s="150"/>
      <c r="NBY726" s="150"/>
      <c r="NBZ726" s="150"/>
      <c r="NCA726" s="150"/>
      <c r="NCB726" s="150"/>
      <c r="NCC726" s="150"/>
      <c r="NCD726" s="150"/>
      <c r="NCE726" s="150"/>
      <c r="NCF726" s="150"/>
      <c r="NCG726" s="150"/>
      <c r="NCH726" s="150"/>
      <c r="NCI726" s="150"/>
      <c r="NCJ726" s="150"/>
      <c r="NCK726" s="150"/>
      <c r="NCL726" s="150"/>
      <c r="NCM726" s="150"/>
      <c r="NCN726" s="150"/>
      <c r="NCO726" s="150"/>
      <c r="NCP726" s="150"/>
      <c r="NCQ726" s="150"/>
      <c r="NCR726" s="150"/>
      <c r="NCS726" s="150"/>
      <c r="NCT726" s="150"/>
      <c r="NCU726" s="150"/>
      <c r="NCV726" s="150"/>
      <c r="NCW726" s="150"/>
      <c r="NCX726" s="150"/>
      <c r="NCY726" s="150"/>
      <c r="NCZ726" s="150"/>
      <c r="NDA726" s="150"/>
      <c r="NDB726" s="150"/>
      <c r="NDC726" s="150"/>
      <c r="NDD726" s="150"/>
      <c r="NDE726" s="150"/>
      <c r="NDF726" s="150"/>
      <c r="NDG726" s="150"/>
      <c r="NDH726" s="150"/>
      <c r="NDI726" s="150"/>
      <c r="NDJ726" s="150"/>
      <c r="NDK726" s="150"/>
      <c r="NDL726" s="150"/>
      <c r="NDM726" s="150"/>
      <c r="NDN726" s="150"/>
      <c r="NDO726" s="150"/>
      <c r="NDP726" s="150"/>
      <c r="NDQ726" s="150"/>
      <c r="NDR726" s="150"/>
      <c r="NDS726" s="150"/>
      <c r="NDT726" s="150"/>
      <c r="NDU726" s="150"/>
      <c r="NDV726" s="150"/>
      <c r="NDW726" s="150"/>
      <c r="NDX726" s="150"/>
      <c r="NDY726" s="150"/>
      <c r="NDZ726" s="150"/>
      <c r="NEA726" s="150"/>
      <c r="NEB726" s="150"/>
      <c r="NEC726" s="150"/>
      <c r="NED726" s="150"/>
      <c r="NEE726" s="150"/>
      <c r="NEF726" s="150"/>
      <c r="NEG726" s="150"/>
      <c r="NEH726" s="150"/>
      <c r="NEI726" s="150"/>
      <c r="NEJ726" s="150"/>
      <c r="NEK726" s="150"/>
      <c r="NEL726" s="150"/>
      <c r="NEM726" s="150"/>
      <c r="NEN726" s="150"/>
      <c r="NEO726" s="150"/>
      <c r="NEP726" s="150"/>
      <c r="NEQ726" s="150"/>
      <c r="NER726" s="150"/>
      <c r="NES726" s="150"/>
      <c r="NET726" s="150"/>
      <c r="NEU726" s="150"/>
      <c r="NEV726" s="150"/>
      <c r="NEW726" s="150"/>
      <c r="NEX726" s="150"/>
      <c r="NEY726" s="150"/>
      <c r="NEZ726" s="150"/>
      <c r="NFA726" s="150"/>
      <c r="NFB726" s="150"/>
      <c r="NFC726" s="150"/>
      <c r="NFD726" s="150"/>
      <c r="NFE726" s="150"/>
      <c r="NFF726" s="150"/>
      <c r="NFG726" s="150"/>
      <c r="NFH726" s="150"/>
      <c r="NFI726" s="150"/>
      <c r="NFJ726" s="150"/>
      <c r="NFK726" s="150"/>
      <c r="NFL726" s="150"/>
      <c r="NFM726" s="150"/>
      <c r="NFN726" s="150"/>
      <c r="NFO726" s="150"/>
      <c r="NFP726" s="150"/>
      <c r="NFQ726" s="150"/>
      <c r="NFR726" s="150"/>
      <c r="NFS726" s="150"/>
      <c r="NFT726" s="150"/>
      <c r="NFU726" s="150"/>
      <c r="NFV726" s="150"/>
      <c r="NFW726" s="150"/>
      <c r="NFX726" s="150"/>
      <c r="NFY726" s="150"/>
      <c r="NFZ726" s="150"/>
      <c r="NGA726" s="150"/>
      <c r="NGB726" s="150"/>
      <c r="NGC726" s="150"/>
      <c r="NGD726" s="150"/>
      <c r="NGE726" s="150"/>
      <c r="NGF726" s="150"/>
      <c r="NGG726" s="150"/>
      <c r="NGH726" s="150"/>
      <c r="NGI726" s="150"/>
      <c r="NGJ726" s="150"/>
      <c r="NGK726" s="150"/>
      <c r="NGL726" s="150"/>
      <c r="NGM726" s="150"/>
      <c r="NGN726" s="150"/>
      <c r="NGO726" s="150"/>
      <c r="NGP726" s="150"/>
      <c r="NGQ726" s="150"/>
      <c r="NGR726" s="150"/>
      <c r="NGS726" s="150"/>
      <c r="NGT726" s="150"/>
      <c r="NGU726" s="150"/>
      <c r="NGV726" s="150"/>
      <c r="NGW726" s="150"/>
      <c r="NGX726" s="150"/>
      <c r="NGY726" s="150"/>
      <c r="NGZ726" s="150"/>
      <c r="NHA726" s="150"/>
      <c r="NHB726" s="150"/>
      <c r="NHC726" s="150"/>
      <c r="NHD726" s="150"/>
      <c r="NHE726" s="150"/>
      <c r="NHF726" s="150"/>
      <c r="NHG726" s="150"/>
      <c r="NHH726" s="150"/>
      <c r="NHI726" s="150"/>
      <c r="NHJ726" s="150"/>
      <c r="NHK726" s="150"/>
      <c r="NHL726" s="150"/>
      <c r="NHM726" s="150"/>
      <c r="NHN726" s="150"/>
      <c r="NHO726" s="150"/>
      <c r="NHP726" s="150"/>
      <c r="NHQ726" s="150"/>
      <c r="NHR726" s="150"/>
      <c r="NHS726" s="150"/>
      <c r="NHT726" s="150"/>
      <c r="NHU726" s="150"/>
      <c r="NHV726" s="150"/>
      <c r="NHW726" s="150"/>
      <c r="NHX726" s="150"/>
      <c r="NHY726" s="150"/>
      <c r="NHZ726" s="150"/>
      <c r="NIA726" s="150"/>
      <c r="NIB726" s="150"/>
      <c r="NIC726" s="150"/>
      <c r="NID726" s="150"/>
      <c r="NIE726" s="150"/>
      <c r="NIF726" s="150"/>
      <c r="NIG726" s="150"/>
      <c r="NIH726" s="150"/>
      <c r="NII726" s="150"/>
      <c r="NIJ726" s="150"/>
      <c r="NIK726" s="150"/>
      <c r="NIL726" s="150"/>
      <c r="NIM726" s="150"/>
      <c r="NIN726" s="150"/>
      <c r="NIO726" s="150"/>
      <c r="NIP726" s="150"/>
      <c r="NIQ726" s="150"/>
      <c r="NIR726" s="150"/>
      <c r="NIS726" s="150"/>
      <c r="NIT726" s="150"/>
      <c r="NIU726" s="150"/>
      <c r="NIV726" s="150"/>
      <c r="NIW726" s="150"/>
      <c r="NIX726" s="150"/>
      <c r="NIY726" s="150"/>
      <c r="NIZ726" s="150"/>
      <c r="NJA726" s="150"/>
      <c r="NJB726" s="150"/>
      <c r="NJC726" s="150"/>
      <c r="NJD726" s="150"/>
      <c r="NJE726" s="150"/>
      <c r="NJF726" s="150"/>
      <c r="NJG726" s="150"/>
      <c r="NJH726" s="150"/>
      <c r="NJI726" s="150"/>
      <c r="NJJ726" s="150"/>
      <c r="NJK726" s="150"/>
      <c r="NJL726" s="150"/>
      <c r="NJM726" s="150"/>
      <c r="NJN726" s="150"/>
      <c r="NJO726" s="150"/>
      <c r="NJP726" s="150"/>
      <c r="NJQ726" s="150"/>
      <c r="NJR726" s="150"/>
      <c r="NJS726" s="150"/>
      <c r="NJT726" s="150"/>
      <c r="NJU726" s="150"/>
      <c r="NJV726" s="150"/>
      <c r="NJW726" s="150"/>
      <c r="NJX726" s="150"/>
      <c r="NJY726" s="150"/>
      <c r="NJZ726" s="150"/>
      <c r="NKA726" s="150"/>
      <c r="NKB726" s="150"/>
      <c r="NKC726" s="150"/>
      <c r="NKD726" s="150"/>
      <c r="NKE726" s="150"/>
      <c r="NKF726" s="150"/>
      <c r="NKG726" s="150"/>
      <c r="NKH726" s="150"/>
      <c r="NKI726" s="150"/>
      <c r="NKJ726" s="150"/>
      <c r="NKK726" s="150"/>
      <c r="NKL726" s="150"/>
      <c r="NKM726" s="150"/>
      <c r="NKN726" s="150"/>
      <c r="NKO726" s="150"/>
      <c r="NKP726" s="150"/>
      <c r="NKQ726" s="150"/>
      <c r="NKR726" s="150"/>
      <c r="NKS726" s="150"/>
      <c r="NKT726" s="150"/>
      <c r="NKU726" s="150"/>
      <c r="NKV726" s="150"/>
      <c r="NKW726" s="150"/>
      <c r="NKX726" s="150"/>
      <c r="NKY726" s="150"/>
      <c r="NKZ726" s="150"/>
      <c r="NLA726" s="150"/>
      <c r="NLB726" s="150"/>
      <c r="NLC726" s="150"/>
      <c r="NLD726" s="150"/>
      <c r="NLE726" s="150"/>
      <c r="NLF726" s="150"/>
      <c r="NLG726" s="150"/>
      <c r="NLH726" s="150"/>
      <c r="NLI726" s="150"/>
      <c r="NLJ726" s="150"/>
      <c r="NLK726" s="150"/>
      <c r="NLL726" s="150"/>
      <c r="NLM726" s="150"/>
      <c r="NLN726" s="150"/>
      <c r="NLO726" s="150"/>
      <c r="NLP726" s="150"/>
      <c r="NLQ726" s="150"/>
      <c r="NLR726" s="150"/>
      <c r="NLS726" s="150"/>
      <c r="NLT726" s="150"/>
      <c r="NLU726" s="150"/>
      <c r="NLV726" s="150"/>
      <c r="NLW726" s="150"/>
      <c r="NLX726" s="150"/>
      <c r="NLY726" s="150"/>
      <c r="NLZ726" s="150"/>
      <c r="NMA726" s="150"/>
      <c r="NMB726" s="150"/>
      <c r="NMC726" s="150"/>
      <c r="NMD726" s="150"/>
      <c r="NME726" s="150"/>
      <c r="NMF726" s="150"/>
      <c r="NMG726" s="150"/>
      <c r="NMH726" s="150"/>
      <c r="NMI726" s="150"/>
      <c r="NMJ726" s="150"/>
      <c r="NMK726" s="150"/>
      <c r="NML726" s="150"/>
      <c r="NMM726" s="150"/>
      <c r="NMN726" s="150"/>
      <c r="NMO726" s="150"/>
      <c r="NMP726" s="150"/>
      <c r="NMQ726" s="150"/>
      <c r="NMR726" s="150"/>
      <c r="NMS726" s="150"/>
      <c r="NMT726" s="150"/>
      <c r="NMU726" s="150"/>
      <c r="NMV726" s="150"/>
      <c r="NMW726" s="150"/>
      <c r="NMX726" s="150"/>
      <c r="NMY726" s="150"/>
      <c r="NMZ726" s="150"/>
      <c r="NNA726" s="150"/>
      <c r="NNB726" s="150"/>
      <c r="NNC726" s="150"/>
      <c r="NND726" s="150"/>
      <c r="NNE726" s="150"/>
      <c r="NNF726" s="150"/>
      <c r="NNG726" s="150"/>
      <c r="NNH726" s="150"/>
      <c r="NNI726" s="150"/>
      <c r="NNJ726" s="150"/>
      <c r="NNK726" s="150"/>
      <c r="NNL726" s="150"/>
      <c r="NNM726" s="150"/>
      <c r="NNN726" s="150"/>
      <c r="NNO726" s="150"/>
      <c r="NNP726" s="150"/>
      <c r="NNQ726" s="150"/>
      <c r="NNR726" s="150"/>
      <c r="NNS726" s="150"/>
      <c r="NNT726" s="150"/>
      <c r="NNU726" s="150"/>
      <c r="NNV726" s="150"/>
      <c r="NNW726" s="150"/>
      <c r="NNX726" s="150"/>
      <c r="NNY726" s="150"/>
      <c r="NNZ726" s="150"/>
      <c r="NOA726" s="150"/>
      <c r="NOB726" s="150"/>
      <c r="NOC726" s="150"/>
      <c r="NOD726" s="150"/>
      <c r="NOE726" s="150"/>
      <c r="NOF726" s="150"/>
      <c r="NOG726" s="150"/>
      <c r="NOH726" s="150"/>
      <c r="NOI726" s="150"/>
      <c r="NOJ726" s="150"/>
      <c r="NOK726" s="150"/>
      <c r="NOL726" s="150"/>
      <c r="NOM726" s="150"/>
      <c r="NON726" s="150"/>
      <c r="NOO726" s="150"/>
      <c r="NOP726" s="150"/>
      <c r="NOQ726" s="150"/>
      <c r="NOR726" s="150"/>
      <c r="NOS726" s="150"/>
      <c r="NOT726" s="150"/>
      <c r="NOU726" s="150"/>
      <c r="NOV726" s="150"/>
      <c r="NOW726" s="150"/>
      <c r="NOX726" s="150"/>
      <c r="NOY726" s="150"/>
      <c r="NOZ726" s="150"/>
      <c r="NPA726" s="150"/>
      <c r="NPB726" s="150"/>
      <c r="NPC726" s="150"/>
      <c r="NPD726" s="150"/>
      <c r="NPE726" s="150"/>
      <c r="NPF726" s="150"/>
      <c r="NPG726" s="150"/>
      <c r="NPH726" s="150"/>
      <c r="NPI726" s="150"/>
      <c r="NPJ726" s="150"/>
      <c r="NPK726" s="150"/>
      <c r="NPL726" s="150"/>
      <c r="NPM726" s="150"/>
      <c r="NPN726" s="150"/>
      <c r="NPO726" s="150"/>
      <c r="NPP726" s="150"/>
      <c r="NPQ726" s="150"/>
      <c r="NPR726" s="150"/>
      <c r="NPS726" s="150"/>
      <c r="NPT726" s="150"/>
      <c r="NPU726" s="150"/>
      <c r="NPV726" s="150"/>
      <c r="NPW726" s="150"/>
      <c r="NPX726" s="150"/>
      <c r="NPY726" s="150"/>
      <c r="NPZ726" s="150"/>
      <c r="NQA726" s="150"/>
      <c r="NQB726" s="150"/>
      <c r="NQC726" s="150"/>
      <c r="NQD726" s="150"/>
      <c r="NQE726" s="150"/>
      <c r="NQF726" s="150"/>
      <c r="NQG726" s="150"/>
      <c r="NQH726" s="150"/>
      <c r="NQI726" s="150"/>
      <c r="NQJ726" s="150"/>
      <c r="NQK726" s="150"/>
      <c r="NQL726" s="150"/>
      <c r="NQM726" s="150"/>
      <c r="NQN726" s="150"/>
      <c r="NQO726" s="150"/>
      <c r="NQP726" s="150"/>
      <c r="NQQ726" s="150"/>
      <c r="NQR726" s="150"/>
      <c r="NQS726" s="150"/>
      <c r="NQT726" s="150"/>
      <c r="NQU726" s="150"/>
      <c r="NQV726" s="150"/>
      <c r="NQW726" s="150"/>
      <c r="NQX726" s="150"/>
      <c r="NQY726" s="150"/>
      <c r="NQZ726" s="150"/>
      <c r="NRA726" s="150"/>
      <c r="NRB726" s="150"/>
      <c r="NRC726" s="150"/>
      <c r="NRD726" s="150"/>
      <c r="NRE726" s="150"/>
      <c r="NRF726" s="150"/>
      <c r="NRG726" s="150"/>
      <c r="NRH726" s="150"/>
      <c r="NRI726" s="150"/>
      <c r="NRJ726" s="150"/>
      <c r="NRK726" s="150"/>
      <c r="NRL726" s="150"/>
      <c r="NRM726" s="150"/>
      <c r="NRN726" s="150"/>
      <c r="NRO726" s="150"/>
      <c r="NRP726" s="150"/>
      <c r="NRQ726" s="150"/>
      <c r="NRR726" s="150"/>
      <c r="NRS726" s="150"/>
      <c r="NRT726" s="150"/>
      <c r="NRU726" s="150"/>
      <c r="NRV726" s="150"/>
      <c r="NRW726" s="150"/>
      <c r="NRX726" s="150"/>
      <c r="NRY726" s="150"/>
      <c r="NRZ726" s="150"/>
      <c r="NSA726" s="150"/>
      <c r="NSB726" s="150"/>
      <c r="NSC726" s="150"/>
      <c r="NSD726" s="150"/>
      <c r="NSE726" s="150"/>
      <c r="NSF726" s="150"/>
      <c r="NSG726" s="150"/>
      <c r="NSH726" s="150"/>
      <c r="NSI726" s="150"/>
      <c r="NSJ726" s="150"/>
      <c r="NSK726" s="150"/>
      <c r="NSL726" s="150"/>
      <c r="NSM726" s="150"/>
      <c r="NSN726" s="150"/>
      <c r="NSO726" s="150"/>
      <c r="NSP726" s="150"/>
      <c r="NSQ726" s="150"/>
      <c r="NSR726" s="150"/>
      <c r="NSS726" s="150"/>
      <c r="NST726" s="150"/>
      <c r="NSU726" s="150"/>
      <c r="NSV726" s="150"/>
      <c r="NSW726" s="150"/>
      <c r="NSX726" s="150"/>
      <c r="NSY726" s="150"/>
      <c r="NSZ726" s="150"/>
      <c r="NTA726" s="150"/>
      <c r="NTB726" s="150"/>
      <c r="NTC726" s="150"/>
      <c r="NTD726" s="150"/>
      <c r="NTE726" s="150"/>
      <c r="NTF726" s="150"/>
      <c r="NTG726" s="150"/>
      <c r="NTH726" s="150"/>
      <c r="NTI726" s="150"/>
      <c r="NTJ726" s="150"/>
      <c r="NTK726" s="150"/>
      <c r="NTL726" s="150"/>
      <c r="NTM726" s="150"/>
      <c r="NTN726" s="150"/>
      <c r="NTO726" s="150"/>
      <c r="NTP726" s="150"/>
      <c r="NTQ726" s="150"/>
      <c r="NTR726" s="150"/>
      <c r="NTS726" s="150"/>
      <c r="NTT726" s="150"/>
      <c r="NTU726" s="150"/>
      <c r="NTV726" s="150"/>
      <c r="NTW726" s="150"/>
      <c r="NTX726" s="150"/>
      <c r="NTY726" s="150"/>
      <c r="NTZ726" s="150"/>
      <c r="NUA726" s="150"/>
      <c r="NUB726" s="150"/>
      <c r="NUC726" s="150"/>
      <c r="NUD726" s="150"/>
      <c r="NUE726" s="150"/>
      <c r="NUF726" s="150"/>
      <c r="NUG726" s="150"/>
      <c r="NUH726" s="150"/>
      <c r="NUI726" s="150"/>
      <c r="NUJ726" s="150"/>
      <c r="NUK726" s="150"/>
      <c r="NUL726" s="150"/>
      <c r="NUM726" s="150"/>
      <c r="NUN726" s="150"/>
      <c r="NUO726" s="150"/>
      <c r="NUP726" s="150"/>
      <c r="NUQ726" s="150"/>
      <c r="NUR726" s="150"/>
      <c r="NUS726" s="150"/>
      <c r="NUT726" s="150"/>
      <c r="NUU726" s="150"/>
      <c r="NUV726" s="150"/>
      <c r="NUW726" s="150"/>
      <c r="NUX726" s="150"/>
      <c r="NUY726" s="150"/>
      <c r="NUZ726" s="150"/>
      <c r="NVA726" s="150"/>
      <c r="NVB726" s="150"/>
      <c r="NVC726" s="150"/>
      <c r="NVD726" s="150"/>
      <c r="NVE726" s="150"/>
      <c r="NVF726" s="150"/>
      <c r="NVG726" s="150"/>
      <c r="NVH726" s="150"/>
      <c r="NVI726" s="150"/>
      <c r="NVJ726" s="150"/>
      <c r="NVK726" s="150"/>
      <c r="NVL726" s="150"/>
      <c r="NVM726" s="150"/>
      <c r="NVN726" s="150"/>
      <c r="NVO726" s="150"/>
      <c r="NVP726" s="150"/>
      <c r="NVQ726" s="150"/>
      <c r="NVR726" s="150"/>
      <c r="NVS726" s="150"/>
      <c r="NVT726" s="150"/>
      <c r="NVU726" s="150"/>
      <c r="NVV726" s="150"/>
      <c r="NVW726" s="150"/>
      <c r="NVX726" s="150"/>
      <c r="NVY726" s="150"/>
      <c r="NVZ726" s="150"/>
      <c r="NWA726" s="150"/>
      <c r="NWB726" s="150"/>
      <c r="NWC726" s="150"/>
      <c r="NWD726" s="150"/>
      <c r="NWE726" s="150"/>
      <c r="NWF726" s="150"/>
      <c r="NWG726" s="150"/>
      <c r="NWH726" s="150"/>
      <c r="NWI726" s="150"/>
      <c r="NWJ726" s="150"/>
      <c r="NWK726" s="150"/>
      <c r="NWL726" s="150"/>
      <c r="NWM726" s="150"/>
      <c r="NWN726" s="150"/>
      <c r="NWO726" s="150"/>
      <c r="NWP726" s="150"/>
      <c r="NWQ726" s="150"/>
      <c r="NWR726" s="150"/>
      <c r="NWS726" s="150"/>
      <c r="NWT726" s="150"/>
      <c r="NWU726" s="150"/>
      <c r="NWV726" s="150"/>
      <c r="NWW726" s="150"/>
      <c r="NWX726" s="150"/>
      <c r="NWY726" s="150"/>
      <c r="NWZ726" s="150"/>
      <c r="NXA726" s="150"/>
      <c r="NXB726" s="150"/>
      <c r="NXC726" s="150"/>
      <c r="NXD726" s="150"/>
      <c r="NXE726" s="150"/>
      <c r="NXF726" s="150"/>
      <c r="NXG726" s="150"/>
      <c r="NXH726" s="150"/>
      <c r="NXI726" s="150"/>
      <c r="NXJ726" s="150"/>
      <c r="NXK726" s="150"/>
      <c r="NXL726" s="150"/>
      <c r="NXM726" s="150"/>
      <c r="NXN726" s="150"/>
      <c r="NXO726" s="150"/>
      <c r="NXP726" s="150"/>
      <c r="NXQ726" s="150"/>
      <c r="NXR726" s="150"/>
      <c r="NXS726" s="150"/>
      <c r="NXT726" s="150"/>
      <c r="NXU726" s="150"/>
      <c r="NXV726" s="150"/>
      <c r="NXW726" s="150"/>
      <c r="NXX726" s="150"/>
      <c r="NXY726" s="150"/>
      <c r="NXZ726" s="150"/>
      <c r="NYA726" s="150"/>
      <c r="NYB726" s="150"/>
      <c r="NYC726" s="150"/>
      <c r="NYD726" s="150"/>
      <c r="NYE726" s="150"/>
      <c r="NYF726" s="150"/>
      <c r="NYG726" s="150"/>
      <c r="NYH726" s="150"/>
      <c r="NYI726" s="150"/>
      <c r="NYJ726" s="150"/>
      <c r="NYK726" s="150"/>
      <c r="NYL726" s="150"/>
      <c r="NYM726" s="150"/>
      <c r="NYN726" s="150"/>
      <c r="NYO726" s="150"/>
      <c r="NYP726" s="150"/>
      <c r="NYQ726" s="150"/>
      <c r="NYR726" s="150"/>
      <c r="NYS726" s="150"/>
      <c r="NYT726" s="150"/>
      <c r="NYU726" s="150"/>
      <c r="NYV726" s="150"/>
      <c r="NYW726" s="150"/>
      <c r="NYX726" s="150"/>
      <c r="NYY726" s="150"/>
      <c r="NYZ726" s="150"/>
      <c r="NZA726" s="150"/>
      <c r="NZB726" s="150"/>
      <c r="NZC726" s="150"/>
      <c r="NZD726" s="150"/>
      <c r="NZE726" s="150"/>
      <c r="NZF726" s="150"/>
      <c r="NZG726" s="150"/>
      <c r="NZH726" s="150"/>
      <c r="NZI726" s="150"/>
      <c r="NZJ726" s="150"/>
      <c r="NZK726" s="150"/>
      <c r="NZL726" s="150"/>
      <c r="NZM726" s="150"/>
      <c r="NZN726" s="150"/>
      <c r="NZO726" s="150"/>
      <c r="NZP726" s="150"/>
      <c r="NZQ726" s="150"/>
      <c r="NZR726" s="150"/>
      <c r="NZS726" s="150"/>
      <c r="NZT726" s="150"/>
      <c r="NZU726" s="150"/>
      <c r="NZV726" s="150"/>
      <c r="NZW726" s="150"/>
      <c r="NZX726" s="150"/>
      <c r="NZY726" s="150"/>
      <c r="NZZ726" s="150"/>
      <c r="OAA726" s="150"/>
      <c r="OAB726" s="150"/>
      <c r="OAC726" s="150"/>
      <c r="OAD726" s="150"/>
      <c r="OAE726" s="150"/>
      <c r="OAF726" s="150"/>
      <c r="OAG726" s="150"/>
      <c r="OAH726" s="150"/>
      <c r="OAI726" s="150"/>
      <c r="OAJ726" s="150"/>
      <c r="OAK726" s="150"/>
      <c r="OAL726" s="150"/>
      <c r="OAM726" s="150"/>
      <c r="OAN726" s="150"/>
      <c r="OAO726" s="150"/>
      <c r="OAP726" s="150"/>
      <c r="OAQ726" s="150"/>
      <c r="OAR726" s="150"/>
      <c r="OAS726" s="150"/>
      <c r="OAT726" s="150"/>
      <c r="OAU726" s="150"/>
      <c r="OAV726" s="150"/>
      <c r="OAW726" s="150"/>
      <c r="OAX726" s="150"/>
      <c r="OAY726" s="150"/>
      <c r="OAZ726" s="150"/>
      <c r="OBA726" s="150"/>
      <c r="OBB726" s="150"/>
      <c r="OBC726" s="150"/>
      <c r="OBD726" s="150"/>
      <c r="OBE726" s="150"/>
      <c r="OBF726" s="150"/>
      <c r="OBG726" s="150"/>
      <c r="OBH726" s="150"/>
      <c r="OBI726" s="150"/>
      <c r="OBJ726" s="150"/>
      <c r="OBK726" s="150"/>
      <c r="OBL726" s="150"/>
      <c r="OBM726" s="150"/>
      <c r="OBN726" s="150"/>
      <c r="OBO726" s="150"/>
      <c r="OBP726" s="150"/>
      <c r="OBQ726" s="150"/>
      <c r="OBR726" s="150"/>
      <c r="OBS726" s="150"/>
      <c r="OBT726" s="150"/>
      <c r="OBU726" s="150"/>
      <c r="OBV726" s="150"/>
      <c r="OBW726" s="150"/>
      <c r="OBX726" s="150"/>
      <c r="OBY726" s="150"/>
      <c r="OBZ726" s="150"/>
      <c r="OCA726" s="150"/>
      <c r="OCB726" s="150"/>
      <c r="OCC726" s="150"/>
      <c r="OCD726" s="150"/>
      <c r="OCE726" s="150"/>
      <c r="OCF726" s="150"/>
      <c r="OCG726" s="150"/>
      <c r="OCH726" s="150"/>
      <c r="OCI726" s="150"/>
      <c r="OCJ726" s="150"/>
      <c r="OCK726" s="150"/>
      <c r="OCL726" s="150"/>
      <c r="OCM726" s="150"/>
      <c r="OCN726" s="150"/>
      <c r="OCO726" s="150"/>
      <c r="OCP726" s="150"/>
      <c r="OCQ726" s="150"/>
      <c r="OCR726" s="150"/>
      <c r="OCS726" s="150"/>
      <c r="OCT726" s="150"/>
      <c r="OCU726" s="150"/>
      <c r="OCV726" s="150"/>
      <c r="OCW726" s="150"/>
      <c r="OCX726" s="150"/>
      <c r="OCY726" s="150"/>
      <c r="OCZ726" s="150"/>
      <c r="ODA726" s="150"/>
      <c r="ODB726" s="150"/>
      <c r="ODC726" s="150"/>
      <c r="ODD726" s="150"/>
      <c r="ODE726" s="150"/>
      <c r="ODF726" s="150"/>
      <c r="ODG726" s="150"/>
      <c r="ODH726" s="150"/>
      <c r="ODI726" s="150"/>
      <c r="ODJ726" s="150"/>
      <c r="ODK726" s="150"/>
      <c r="ODL726" s="150"/>
      <c r="ODM726" s="150"/>
      <c r="ODN726" s="150"/>
      <c r="ODO726" s="150"/>
      <c r="ODP726" s="150"/>
      <c r="ODQ726" s="150"/>
      <c r="ODR726" s="150"/>
      <c r="ODS726" s="150"/>
      <c r="ODT726" s="150"/>
      <c r="ODU726" s="150"/>
      <c r="ODV726" s="150"/>
      <c r="ODW726" s="150"/>
      <c r="ODX726" s="150"/>
      <c r="ODY726" s="150"/>
      <c r="ODZ726" s="150"/>
      <c r="OEA726" s="150"/>
      <c r="OEB726" s="150"/>
      <c r="OEC726" s="150"/>
      <c r="OED726" s="150"/>
      <c r="OEE726" s="150"/>
      <c r="OEF726" s="150"/>
      <c r="OEG726" s="150"/>
      <c r="OEH726" s="150"/>
      <c r="OEI726" s="150"/>
      <c r="OEJ726" s="150"/>
      <c r="OEK726" s="150"/>
      <c r="OEL726" s="150"/>
      <c r="OEM726" s="150"/>
      <c r="OEN726" s="150"/>
      <c r="OEO726" s="150"/>
      <c r="OEP726" s="150"/>
      <c r="OEQ726" s="150"/>
      <c r="OER726" s="150"/>
      <c r="OES726" s="150"/>
      <c r="OET726" s="150"/>
      <c r="OEU726" s="150"/>
      <c r="OEV726" s="150"/>
      <c r="OEW726" s="150"/>
      <c r="OEX726" s="150"/>
      <c r="OEY726" s="150"/>
      <c r="OEZ726" s="150"/>
      <c r="OFA726" s="150"/>
      <c r="OFB726" s="150"/>
      <c r="OFC726" s="150"/>
      <c r="OFD726" s="150"/>
      <c r="OFE726" s="150"/>
      <c r="OFF726" s="150"/>
      <c r="OFG726" s="150"/>
      <c r="OFH726" s="150"/>
      <c r="OFI726" s="150"/>
      <c r="OFJ726" s="150"/>
      <c r="OFK726" s="150"/>
      <c r="OFL726" s="150"/>
      <c r="OFM726" s="150"/>
      <c r="OFN726" s="150"/>
      <c r="OFO726" s="150"/>
      <c r="OFP726" s="150"/>
      <c r="OFQ726" s="150"/>
      <c r="OFR726" s="150"/>
      <c r="OFS726" s="150"/>
      <c r="OFT726" s="150"/>
      <c r="OFU726" s="150"/>
      <c r="OFV726" s="150"/>
      <c r="OFW726" s="150"/>
      <c r="OFX726" s="150"/>
      <c r="OFY726" s="150"/>
      <c r="OFZ726" s="150"/>
      <c r="OGA726" s="150"/>
      <c r="OGB726" s="150"/>
      <c r="OGC726" s="150"/>
      <c r="OGD726" s="150"/>
      <c r="OGE726" s="150"/>
      <c r="OGF726" s="150"/>
      <c r="OGG726" s="150"/>
      <c r="OGH726" s="150"/>
      <c r="OGI726" s="150"/>
      <c r="OGJ726" s="150"/>
      <c r="OGK726" s="150"/>
      <c r="OGL726" s="150"/>
      <c r="OGM726" s="150"/>
      <c r="OGN726" s="150"/>
      <c r="OGO726" s="150"/>
      <c r="OGP726" s="150"/>
      <c r="OGQ726" s="150"/>
      <c r="OGR726" s="150"/>
      <c r="OGS726" s="150"/>
      <c r="OGT726" s="150"/>
      <c r="OGU726" s="150"/>
      <c r="OGV726" s="150"/>
      <c r="OGW726" s="150"/>
      <c r="OGX726" s="150"/>
      <c r="OGY726" s="150"/>
      <c r="OGZ726" s="150"/>
      <c r="OHA726" s="150"/>
      <c r="OHB726" s="150"/>
      <c r="OHC726" s="150"/>
      <c r="OHD726" s="150"/>
      <c r="OHE726" s="150"/>
      <c r="OHF726" s="150"/>
      <c r="OHG726" s="150"/>
      <c r="OHH726" s="150"/>
      <c r="OHI726" s="150"/>
      <c r="OHJ726" s="150"/>
      <c r="OHK726" s="150"/>
      <c r="OHL726" s="150"/>
      <c r="OHM726" s="150"/>
      <c r="OHN726" s="150"/>
      <c r="OHO726" s="150"/>
      <c r="OHP726" s="150"/>
      <c r="OHQ726" s="150"/>
      <c r="OHR726" s="150"/>
      <c r="OHS726" s="150"/>
      <c r="OHT726" s="150"/>
      <c r="OHU726" s="150"/>
      <c r="OHV726" s="150"/>
      <c r="OHW726" s="150"/>
      <c r="OHX726" s="150"/>
      <c r="OHY726" s="150"/>
      <c r="OHZ726" s="150"/>
      <c r="OIA726" s="150"/>
      <c r="OIB726" s="150"/>
      <c r="OIC726" s="150"/>
      <c r="OID726" s="150"/>
      <c r="OIE726" s="150"/>
      <c r="OIF726" s="150"/>
      <c r="OIG726" s="150"/>
      <c r="OIH726" s="150"/>
      <c r="OII726" s="150"/>
      <c r="OIJ726" s="150"/>
      <c r="OIK726" s="150"/>
      <c r="OIL726" s="150"/>
      <c r="OIM726" s="150"/>
      <c r="OIN726" s="150"/>
      <c r="OIO726" s="150"/>
      <c r="OIP726" s="150"/>
      <c r="OIQ726" s="150"/>
      <c r="OIR726" s="150"/>
      <c r="OIS726" s="150"/>
      <c r="OIT726" s="150"/>
      <c r="OIU726" s="150"/>
      <c r="OIV726" s="150"/>
      <c r="OIW726" s="150"/>
      <c r="OIX726" s="150"/>
      <c r="OIY726" s="150"/>
      <c r="OIZ726" s="150"/>
      <c r="OJA726" s="150"/>
      <c r="OJB726" s="150"/>
      <c r="OJC726" s="150"/>
      <c r="OJD726" s="150"/>
      <c r="OJE726" s="150"/>
      <c r="OJF726" s="150"/>
      <c r="OJG726" s="150"/>
      <c r="OJH726" s="150"/>
      <c r="OJI726" s="150"/>
      <c r="OJJ726" s="150"/>
      <c r="OJK726" s="150"/>
      <c r="OJL726" s="150"/>
      <c r="OJM726" s="150"/>
      <c r="OJN726" s="150"/>
      <c r="OJO726" s="150"/>
      <c r="OJP726" s="150"/>
      <c r="OJQ726" s="150"/>
      <c r="OJR726" s="150"/>
      <c r="OJS726" s="150"/>
      <c r="OJT726" s="150"/>
      <c r="OJU726" s="150"/>
      <c r="OJV726" s="150"/>
      <c r="OJW726" s="150"/>
      <c r="OJX726" s="150"/>
      <c r="OJY726" s="150"/>
      <c r="OJZ726" s="150"/>
      <c r="OKA726" s="150"/>
      <c r="OKB726" s="150"/>
      <c r="OKC726" s="150"/>
      <c r="OKD726" s="150"/>
      <c r="OKE726" s="150"/>
      <c r="OKF726" s="150"/>
      <c r="OKG726" s="150"/>
      <c r="OKH726" s="150"/>
      <c r="OKI726" s="150"/>
      <c r="OKJ726" s="150"/>
      <c r="OKK726" s="150"/>
      <c r="OKL726" s="150"/>
      <c r="OKM726" s="150"/>
      <c r="OKN726" s="150"/>
      <c r="OKO726" s="150"/>
      <c r="OKP726" s="150"/>
      <c r="OKQ726" s="150"/>
      <c r="OKR726" s="150"/>
      <c r="OKS726" s="150"/>
      <c r="OKT726" s="150"/>
      <c r="OKU726" s="150"/>
      <c r="OKV726" s="150"/>
      <c r="OKW726" s="150"/>
      <c r="OKX726" s="150"/>
      <c r="OKY726" s="150"/>
      <c r="OKZ726" s="150"/>
      <c r="OLA726" s="150"/>
      <c r="OLB726" s="150"/>
      <c r="OLC726" s="150"/>
      <c r="OLD726" s="150"/>
      <c r="OLE726" s="150"/>
      <c r="OLF726" s="150"/>
      <c r="OLG726" s="150"/>
      <c r="OLH726" s="150"/>
      <c r="OLI726" s="150"/>
      <c r="OLJ726" s="150"/>
      <c r="OLK726" s="150"/>
      <c r="OLL726" s="150"/>
      <c r="OLM726" s="150"/>
      <c r="OLN726" s="150"/>
      <c r="OLO726" s="150"/>
      <c r="OLP726" s="150"/>
      <c r="OLQ726" s="150"/>
      <c r="OLR726" s="150"/>
      <c r="OLS726" s="150"/>
      <c r="OLT726" s="150"/>
      <c r="OLU726" s="150"/>
      <c r="OLV726" s="150"/>
      <c r="OLW726" s="150"/>
      <c r="OLX726" s="150"/>
      <c r="OLY726" s="150"/>
      <c r="OLZ726" s="150"/>
      <c r="OMA726" s="150"/>
      <c r="OMB726" s="150"/>
      <c r="OMC726" s="150"/>
      <c r="OMD726" s="150"/>
      <c r="OME726" s="150"/>
      <c r="OMF726" s="150"/>
      <c r="OMG726" s="150"/>
      <c r="OMH726" s="150"/>
      <c r="OMI726" s="150"/>
      <c r="OMJ726" s="150"/>
      <c r="OMK726" s="150"/>
      <c r="OML726" s="150"/>
      <c r="OMM726" s="150"/>
      <c r="OMN726" s="150"/>
      <c r="OMO726" s="150"/>
      <c r="OMP726" s="150"/>
      <c r="OMQ726" s="150"/>
      <c r="OMR726" s="150"/>
      <c r="OMS726" s="150"/>
      <c r="OMT726" s="150"/>
      <c r="OMU726" s="150"/>
      <c r="OMV726" s="150"/>
      <c r="OMW726" s="150"/>
      <c r="OMX726" s="150"/>
      <c r="OMY726" s="150"/>
      <c r="OMZ726" s="150"/>
      <c r="ONA726" s="150"/>
      <c r="ONB726" s="150"/>
      <c r="ONC726" s="150"/>
      <c r="OND726" s="150"/>
      <c r="ONE726" s="150"/>
      <c r="ONF726" s="150"/>
      <c r="ONG726" s="150"/>
      <c r="ONH726" s="150"/>
      <c r="ONI726" s="150"/>
      <c r="ONJ726" s="150"/>
      <c r="ONK726" s="150"/>
      <c r="ONL726" s="150"/>
      <c r="ONM726" s="150"/>
      <c r="ONN726" s="150"/>
      <c r="ONO726" s="150"/>
      <c r="ONP726" s="150"/>
      <c r="ONQ726" s="150"/>
      <c r="ONR726" s="150"/>
      <c r="ONS726" s="150"/>
      <c r="ONT726" s="150"/>
      <c r="ONU726" s="150"/>
      <c r="ONV726" s="150"/>
      <c r="ONW726" s="150"/>
      <c r="ONX726" s="150"/>
      <c r="ONY726" s="150"/>
      <c r="ONZ726" s="150"/>
      <c r="OOA726" s="150"/>
      <c r="OOB726" s="150"/>
      <c r="OOC726" s="150"/>
      <c r="OOD726" s="150"/>
      <c r="OOE726" s="150"/>
      <c r="OOF726" s="150"/>
      <c r="OOG726" s="150"/>
      <c r="OOH726" s="150"/>
      <c r="OOI726" s="150"/>
      <c r="OOJ726" s="150"/>
      <c r="OOK726" s="150"/>
      <c r="OOL726" s="150"/>
      <c r="OOM726" s="150"/>
      <c r="OON726" s="150"/>
      <c r="OOO726" s="150"/>
      <c r="OOP726" s="150"/>
      <c r="OOQ726" s="150"/>
      <c r="OOR726" s="150"/>
      <c r="OOS726" s="150"/>
      <c r="OOT726" s="150"/>
      <c r="OOU726" s="150"/>
      <c r="OOV726" s="150"/>
      <c r="OOW726" s="150"/>
      <c r="OOX726" s="150"/>
      <c r="OOY726" s="150"/>
      <c r="OOZ726" s="150"/>
      <c r="OPA726" s="150"/>
      <c r="OPB726" s="150"/>
      <c r="OPC726" s="150"/>
      <c r="OPD726" s="150"/>
      <c r="OPE726" s="150"/>
      <c r="OPF726" s="150"/>
      <c r="OPG726" s="150"/>
      <c r="OPH726" s="150"/>
      <c r="OPI726" s="150"/>
      <c r="OPJ726" s="150"/>
      <c r="OPK726" s="150"/>
      <c r="OPL726" s="150"/>
      <c r="OPM726" s="150"/>
      <c r="OPN726" s="150"/>
      <c r="OPO726" s="150"/>
      <c r="OPP726" s="150"/>
      <c r="OPQ726" s="150"/>
      <c r="OPR726" s="150"/>
      <c r="OPS726" s="150"/>
      <c r="OPT726" s="150"/>
      <c r="OPU726" s="150"/>
      <c r="OPV726" s="150"/>
      <c r="OPW726" s="150"/>
      <c r="OPX726" s="150"/>
      <c r="OPY726" s="150"/>
      <c r="OPZ726" s="150"/>
      <c r="OQA726" s="150"/>
      <c r="OQB726" s="150"/>
      <c r="OQC726" s="150"/>
      <c r="OQD726" s="150"/>
      <c r="OQE726" s="150"/>
      <c r="OQF726" s="150"/>
      <c r="OQG726" s="150"/>
      <c r="OQH726" s="150"/>
      <c r="OQI726" s="150"/>
      <c r="OQJ726" s="150"/>
      <c r="OQK726" s="150"/>
      <c r="OQL726" s="150"/>
      <c r="OQM726" s="150"/>
      <c r="OQN726" s="150"/>
      <c r="OQO726" s="150"/>
      <c r="OQP726" s="150"/>
      <c r="OQQ726" s="150"/>
      <c r="OQR726" s="150"/>
      <c r="OQS726" s="150"/>
      <c r="OQT726" s="150"/>
      <c r="OQU726" s="150"/>
      <c r="OQV726" s="150"/>
      <c r="OQW726" s="150"/>
      <c r="OQX726" s="150"/>
      <c r="OQY726" s="150"/>
      <c r="OQZ726" s="150"/>
      <c r="ORA726" s="150"/>
      <c r="ORB726" s="150"/>
      <c r="ORC726" s="150"/>
      <c r="ORD726" s="150"/>
      <c r="ORE726" s="150"/>
      <c r="ORF726" s="150"/>
      <c r="ORG726" s="150"/>
      <c r="ORH726" s="150"/>
      <c r="ORI726" s="150"/>
      <c r="ORJ726" s="150"/>
      <c r="ORK726" s="150"/>
      <c r="ORL726" s="150"/>
      <c r="ORM726" s="150"/>
      <c r="ORN726" s="150"/>
      <c r="ORO726" s="150"/>
      <c r="ORP726" s="150"/>
      <c r="ORQ726" s="150"/>
      <c r="ORR726" s="150"/>
      <c r="ORS726" s="150"/>
      <c r="ORT726" s="150"/>
      <c r="ORU726" s="150"/>
      <c r="ORV726" s="150"/>
      <c r="ORW726" s="150"/>
      <c r="ORX726" s="150"/>
      <c r="ORY726" s="150"/>
      <c r="ORZ726" s="150"/>
      <c r="OSA726" s="150"/>
      <c r="OSB726" s="150"/>
      <c r="OSC726" s="150"/>
      <c r="OSD726" s="150"/>
      <c r="OSE726" s="150"/>
      <c r="OSF726" s="150"/>
      <c r="OSG726" s="150"/>
      <c r="OSH726" s="150"/>
      <c r="OSI726" s="150"/>
      <c r="OSJ726" s="150"/>
      <c r="OSK726" s="150"/>
      <c r="OSL726" s="150"/>
      <c r="OSM726" s="150"/>
      <c r="OSN726" s="150"/>
      <c r="OSO726" s="150"/>
      <c r="OSP726" s="150"/>
      <c r="OSQ726" s="150"/>
      <c r="OSR726" s="150"/>
      <c r="OSS726" s="150"/>
      <c r="OST726" s="150"/>
      <c r="OSU726" s="150"/>
      <c r="OSV726" s="150"/>
      <c r="OSW726" s="150"/>
      <c r="OSX726" s="150"/>
      <c r="OSY726" s="150"/>
      <c r="OSZ726" s="150"/>
      <c r="OTA726" s="150"/>
      <c r="OTB726" s="150"/>
      <c r="OTC726" s="150"/>
      <c r="OTD726" s="150"/>
      <c r="OTE726" s="150"/>
      <c r="OTF726" s="150"/>
      <c r="OTG726" s="150"/>
      <c r="OTH726" s="150"/>
      <c r="OTI726" s="150"/>
      <c r="OTJ726" s="150"/>
      <c r="OTK726" s="150"/>
      <c r="OTL726" s="150"/>
      <c r="OTM726" s="150"/>
      <c r="OTN726" s="150"/>
      <c r="OTO726" s="150"/>
      <c r="OTP726" s="150"/>
      <c r="OTQ726" s="150"/>
      <c r="OTR726" s="150"/>
      <c r="OTS726" s="150"/>
      <c r="OTT726" s="150"/>
      <c r="OTU726" s="150"/>
      <c r="OTV726" s="150"/>
      <c r="OTW726" s="150"/>
      <c r="OTX726" s="150"/>
      <c r="OTY726" s="150"/>
      <c r="OTZ726" s="150"/>
      <c r="OUA726" s="150"/>
      <c r="OUB726" s="150"/>
      <c r="OUC726" s="150"/>
      <c r="OUD726" s="150"/>
      <c r="OUE726" s="150"/>
      <c r="OUF726" s="150"/>
      <c r="OUG726" s="150"/>
      <c r="OUH726" s="150"/>
      <c r="OUI726" s="150"/>
      <c r="OUJ726" s="150"/>
      <c r="OUK726" s="150"/>
      <c r="OUL726" s="150"/>
      <c r="OUM726" s="150"/>
      <c r="OUN726" s="150"/>
      <c r="OUO726" s="150"/>
      <c r="OUP726" s="150"/>
      <c r="OUQ726" s="150"/>
      <c r="OUR726" s="150"/>
      <c r="OUS726" s="150"/>
      <c r="OUT726" s="150"/>
      <c r="OUU726" s="150"/>
      <c r="OUV726" s="150"/>
      <c r="OUW726" s="150"/>
      <c r="OUX726" s="150"/>
      <c r="OUY726" s="150"/>
      <c r="OUZ726" s="150"/>
      <c r="OVA726" s="150"/>
      <c r="OVB726" s="150"/>
      <c r="OVC726" s="150"/>
      <c r="OVD726" s="150"/>
      <c r="OVE726" s="150"/>
      <c r="OVF726" s="150"/>
      <c r="OVG726" s="150"/>
      <c r="OVH726" s="150"/>
      <c r="OVI726" s="150"/>
      <c r="OVJ726" s="150"/>
      <c r="OVK726" s="150"/>
      <c r="OVL726" s="150"/>
      <c r="OVM726" s="150"/>
      <c r="OVN726" s="150"/>
      <c r="OVO726" s="150"/>
      <c r="OVP726" s="150"/>
      <c r="OVQ726" s="150"/>
      <c r="OVR726" s="150"/>
      <c r="OVS726" s="150"/>
      <c r="OVT726" s="150"/>
      <c r="OVU726" s="150"/>
      <c r="OVV726" s="150"/>
      <c r="OVW726" s="150"/>
      <c r="OVX726" s="150"/>
      <c r="OVY726" s="150"/>
      <c r="OVZ726" s="150"/>
      <c r="OWA726" s="150"/>
      <c r="OWB726" s="150"/>
      <c r="OWC726" s="150"/>
      <c r="OWD726" s="150"/>
      <c r="OWE726" s="150"/>
      <c r="OWF726" s="150"/>
      <c r="OWG726" s="150"/>
      <c r="OWH726" s="150"/>
      <c r="OWI726" s="150"/>
      <c r="OWJ726" s="150"/>
      <c r="OWK726" s="150"/>
      <c r="OWL726" s="150"/>
      <c r="OWM726" s="150"/>
      <c r="OWN726" s="150"/>
      <c r="OWO726" s="150"/>
      <c r="OWP726" s="150"/>
      <c r="OWQ726" s="150"/>
      <c r="OWR726" s="150"/>
      <c r="OWS726" s="150"/>
      <c r="OWT726" s="150"/>
      <c r="OWU726" s="150"/>
      <c r="OWV726" s="150"/>
      <c r="OWW726" s="150"/>
      <c r="OWX726" s="150"/>
      <c r="OWY726" s="150"/>
      <c r="OWZ726" s="150"/>
      <c r="OXA726" s="150"/>
      <c r="OXB726" s="150"/>
      <c r="OXC726" s="150"/>
      <c r="OXD726" s="150"/>
      <c r="OXE726" s="150"/>
      <c r="OXF726" s="150"/>
      <c r="OXG726" s="150"/>
      <c r="OXH726" s="150"/>
      <c r="OXI726" s="150"/>
      <c r="OXJ726" s="150"/>
      <c r="OXK726" s="150"/>
      <c r="OXL726" s="150"/>
      <c r="OXM726" s="150"/>
      <c r="OXN726" s="150"/>
      <c r="OXO726" s="150"/>
      <c r="OXP726" s="150"/>
      <c r="OXQ726" s="150"/>
      <c r="OXR726" s="150"/>
      <c r="OXS726" s="150"/>
      <c r="OXT726" s="150"/>
      <c r="OXU726" s="150"/>
      <c r="OXV726" s="150"/>
      <c r="OXW726" s="150"/>
      <c r="OXX726" s="150"/>
      <c r="OXY726" s="150"/>
      <c r="OXZ726" s="150"/>
      <c r="OYA726" s="150"/>
      <c r="OYB726" s="150"/>
      <c r="OYC726" s="150"/>
      <c r="OYD726" s="150"/>
      <c r="OYE726" s="150"/>
      <c r="OYF726" s="150"/>
      <c r="OYG726" s="150"/>
      <c r="OYH726" s="150"/>
      <c r="OYI726" s="150"/>
      <c r="OYJ726" s="150"/>
      <c r="OYK726" s="150"/>
      <c r="OYL726" s="150"/>
      <c r="OYM726" s="150"/>
      <c r="OYN726" s="150"/>
      <c r="OYO726" s="150"/>
      <c r="OYP726" s="150"/>
      <c r="OYQ726" s="150"/>
      <c r="OYR726" s="150"/>
      <c r="OYS726" s="150"/>
      <c r="OYT726" s="150"/>
      <c r="OYU726" s="150"/>
      <c r="OYV726" s="150"/>
      <c r="OYW726" s="150"/>
      <c r="OYX726" s="150"/>
      <c r="OYY726" s="150"/>
      <c r="OYZ726" s="150"/>
      <c r="OZA726" s="150"/>
      <c r="OZB726" s="150"/>
      <c r="OZC726" s="150"/>
      <c r="OZD726" s="150"/>
      <c r="OZE726" s="150"/>
      <c r="OZF726" s="150"/>
      <c r="OZG726" s="150"/>
      <c r="OZH726" s="150"/>
      <c r="OZI726" s="150"/>
      <c r="OZJ726" s="150"/>
      <c r="OZK726" s="150"/>
      <c r="OZL726" s="150"/>
      <c r="OZM726" s="150"/>
      <c r="OZN726" s="150"/>
      <c r="OZO726" s="150"/>
      <c r="OZP726" s="150"/>
      <c r="OZQ726" s="150"/>
      <c r="OZR726" s="150"/>
      <c r="OZS726" s="150"/>
      <c r="OZT726" s="150"/>
      <c r="OZU726" s="150"/>
      <c r="OZV726" s="150"/>
      <c r="OZW726" s="150"/>
      <c r="OZX726" s="150"/>
      <c r="OZY726" s="150"/>
      <c r="OZZ726" s="150"/>
      <c r="PAA726" s="150"/>
      <c r="PAB726" s="150"/>
      <c r="PAC726" s="150"/>
      <c r="PAD726" s="150"/>
      <c r="PAE726" s="150"/>
      <c r="PAF726" s="150"/>
      <c r="PAG726" s="150"/>
      <c r="PAH726" s="150"/>
      <c r="PAI726" s="150"/>
      <c r="PAJ726" s="150"/>
      <c r="PAK726" s="150"/>
      <c r="PAL726" s="150"/>
      <c r="PAM726" s="150"/>
      <c r="PAN726" s="150"/>
      <c r="PAO726" s="150"/>
      <c r="PAP726" s="150"/>
      <c r="PAQ726" s="150"/>
      <c r="PAR726" s="150"/>
      <c r="PAS726" s="150"/>
      <c r="PAT726" s="150"/>
      <c r="PAU726" s="150"/>
      <c r="PAV726" s="150"/>
      <c r="PAW726" s="150"/>
      <c r="PAX726" s="150"/>
      <c r="PAY726" s="150"/>
      <c r="PAZ726" s="150"/>
      <c r="PBA726" s="150"/>
      <c r="PBB726" s="150"/>
      <c r="PBC726" s="150"/>
      <c r="PBD726" s="150"/>
      <c r="PBE726" s="150"/>
      <c r="PBF726" s="150"/>
      <c r="PBG726" s="150"/>
      <c r="PBH726" s="150"/>
      <c r="PBI726" s="150"/>
      <c r="PBJ726" s="150"/>
      <c r="PBK726" s="150"/>
      <c r="PBL726" s="150"/>
      <c r="PBM726" s="150"/>
      <c r="PBN726" s="150"/>
      <c r="PBO726" s="150"/>
      <c r="PBP726" s="150"/>
      <c r="PBQ726" s="150"/>
      <c r="PBR726" s="150"/>
      <c r="PBS726" s="150"/>
      <c r="PBT726" s="150"/>
      <c r="PBU726" s="150"/>
      <c r="PBV726" s="150"/>
      <c r="PBW726" s="150"/>
      <c r="PBX726" s="150"/>
      <c r="PBY726" s="150"/>
      <c r="PBZ726" s="150"/>
      <c r="PCA726" s="150"/>
      <c r="PCB726" s="150"/>
      <c r="PCC726" s="150"/>
      <c r="PCD726" s="150"/>
      <c r="PCE726" s="150"/>
      <c r="PCF726" s="150"/>
      <c r="PCG726" s="150"/>
      <c r="PCH726" s="150"/>
      <c r="PCI726" s="150"/>
      <c r="PCJ726" s="150"/>
      <c r="PCK726" s="150"/>
      <c r="PCL726" s="150"/>
      <c r="PCM726" s="150"/>
      <c r="PCN726" s="150"/>
      <c r="PCO726" s="150"/>
      <c r="PCP726" s="150"/>
      <c r="PCQ726" s="150"/>
      <c r="PCR726" s="150"/>
      <c r="PCS726" s="150"/>
      <c r="PCT726" s="150"/>
      <c r="PCU726" s="150"/>
      <c r="PCV726" s="150"/>
      <c r="PCW726" s="150"/>
      <c r="PCX726" s="150"/>
      <c r="PCY726" s="150"/>
      <c r="PCZ726" s="150"/>
      <c r="PDA726" s="150"/>
      <c r="PDB726" s="150"/>
      <c r="PDC726" s="150"/>
      <c r="PDD726" s="150"/>
      <c r="PDE726" s="150"/>
      <c r="PDF726" s="150"/>
      <c r="PDG726" s="150"/>
      <c r="PDH726" s="150"/>
      <c r="PDI726" s="150"/>
      <c r="PDJ726" s="150"/>
      <c r="PDK726" s="150"/>
      <c r="PDL726" s="150"/>
      <c r="PDM726" s="150"/>
      <c r="PDN726" s="150"/>
      <c r="PDO726" s="150"/>
      <c r="PDP726" s="150"/>
      <c r="PDQ726" s="150"/>
      <c r="PDR726" s="150"/>
      <c r="PDS726" s="150"/>
      <c r="PDT726" s="150"/>
      <c r="PDU726" s="150"/>
      <c r="PDV726" s="150"/>
      <c r="PDW726" s="150"/>
      <c r="PDX726" s="150"/>
      <c r="PDY726" s="150"/>
      <c r="PDZ726" s="150"/>
      <c r="PEA726" s="150"/>
      <c r="PEB726" s="150"/>
      <c r="PEC726" s="150"/>
      <c r="PED726" s="150"/>
      <c r="PEE726" s="150"/>
      <c r="PEF726" s="150"/>
      <c r="PEG726" s="150"/>
      <c r="PEH726" s="150"/>
      <c r="PEI726" s="150"/>
      <c r="PEJ726" s="150"/>
      <c r="PEK726" s="150"/>
      <c r="PEL726" s="150"/>
      <c r="PEM726" s="150"/>
      <c r="PEN726" s="150"/>
      <c r="PEO726" s="150"/>
      <c r="PEP726" s="150"/>
      <c r="PEQ726" s="150"/>
      <c r="PER726" s="150"/>
      <c r="PES726" s="150"/>
      <c r="PET726" s="150"/>
      <c r="PEU726" s="150"/>
      <c r="PEV726" s="150"/>
      <c r="PEW726" s="150"/>
      <c r="PEX726" s="150"/>
      <c r="PEY726" s="150"/>
      <c r="PEZ726" s="150"/>
      <c r="PFA726" s="150"/>
      <c r="PFB726" s="150"/>
      <c r="PFC726" s="150"/>
      <c r="PFD726" s="150"/>
      <c r="PFE726" s="150"/>
      <c r="PFF726" s="150"/>
      <c r="PFG726" s="150"/>
      <c r="PFH726" s="150"/>
      <c r="PFI726" s="150"/>
      <c r="PFJ726" s="150"/>
      <c r="PFK726" s="150"/>
      <c r="PFL726" s="150"/>
      <c r="PFM726" s="150"/>
      <c r="PFN726" s="150"/>
      <c r="PFO726" s="150"/>
      <c r="PFP726" s="150"/>
      <c r="PFQ726" s="150"/>
      <c r="PFR726" s="150"/>
      <c r="PFS726" s="150"/>
      <c r="PFT726" s="150"/>
      <c r="PFU726" s="150"/>
      <c r="PFV726" s="150"/>
      <c r="PFW726" s="150"/>
      <c r="PFX726" s="150"/>
      <c r="PFY726" s="150"/>
      <c r="PFZ726" s="150"/>
      <c r="PGA726" s="150"/>
      <c r="PGB726" s="150"/>
      <c r="PGC726" s="150"/>
      <c r="PGD726" s="150"/>
      <c r="PGE726" s="150"/>
      <c r="PGF726" s="150"/>
      <c r="PGG726" s="150"/>
      <c r="PGH726" s="150"/>
      <c r="PGI726" s="150"/>
      <c r="PGJ726" s="150"/>
      <c r="PGK726" s="150"/>
      <c r="PGL726" s="150"/>
      <c r="PGM726" s="150"/>
      <c r="PGN726" s="150"/>
      <c r="PGO726" s="150"/>
      <c r="PGP726" s="150"/>
      <c r="PGQ726" s="150"/>
      <c r="PGR726" s="150"/>
      <c r="PGS726" s="150"/>
      <c r="PGT726" s="150"/>
      <c r="PGU726" s="150"/>
      <c r="PGV726" s="150"/>
      <c r="PGW726" s="150"/>
      <c r="PGX726" s="150"/>
      <c r="PGY726" s="150"/>
      <c r="PGZ726" s="150"/>
      <c r="PHA726" s="150"/>
      <c r="PHB726" s="150"/>
      <c r="PHC726" s="150"/>
      <c r="PHD726" s="150"/>
      <c r="PHE726" s="150"/>
      <c r="PHF726" s="150"/>
      <c r="PHG726" s="150"/>
      <c r="PHH726" s="150"/>
      <c r="PHI726" s="150"/>
      <c r="PHJ726" s="150"/>
      <c r="PHK726" s="150"/>
      <c r="PHL726" s="150"/>
      <c r="PHM726" s="150"/>
      <c r="PHN726" s="150"/>
      <c r="PHO726" s="150"/>
      <c r="PHP726" s="150"/>
      <c r="PHQ726" s="150"/>
      <c r="PHR726" s="150"/>
      <c r="PHS726" s="150"/>
      <c r="PHT726" s="150"/>
      <c r="PHU726" s="150"/>
      <c r="PHV726" s="150"/>
      <c r="PHW726" s="150"/>
      <c r="PHX726" s="150"/>
      <c r="PHY726" s="150"/>
      <c r="PHZ726" s="150"/>
      <c r="PIA726" s="150"/>
      <c r="PIB726" s="150"/>
      <c r="PIC726" s="150"/>
      <c r="PID726" s="150"/>
      <c r="PIE726" s="150"/>
      <c r="PIF726" s="150"/>
      <c r="PIG726" s="150"/>
      <c r="PIH726" s="150"/>
      <c r="PII726" s="150"/>
      <c r="PIJ726" s="150"/>
      <c r="PIK726" s="150"/>
      <c r="PIL726" s="150"/>
      <c r="PIM726" s="150"/>
      <c r="PIN726" s="150"/>
      <c r="PIO726" s="150"/>
      <c r="PIP726" s="150"/>
      <c r="PIQ726" s="150"/>
      <c r="PIR726" s="150"/>
      <c r="PIS726" s="150"/>
      <c r="PIT726" s="150"/>
      <c r="PIU726" s="150"/>
      <c r="PIV726" s="150"/>
      <c r="PIW726" s="150"/>
      <c r="PIX726" s="150"/>
      <c r="PIY726" s="150"/>
      <c r="PIZ726" s="150"/>
      <c r="PJA726" s="150"/>
      <c r="PJB726" s="150"/>
      <c r="PJC726" s="150"/>
      <c r="PJD726" s="150"/>
      <c r="PJE726" s="150"/>
      <c r="PJF726" s="150"/>
      <c r="PJG726" s="150"/>
      <c r="PJH726" s="150"/>
      <c r="PJI726" s="150"/>
      <c r="PJJ726" s="150"/>
      <c r="PJK726" s="150"/>
      <c r="PJL726" s="150"/>
      <c r="PJM726" s="150"/>
      <c r="PJN726" s="150"/>
      <c r="PJO726" s="150"/>
      <c r="PJP726" s="150"/>
      <c r="PJQ726" s="150"/>
      <c r="PJR726" s="150"/>
      <c r="PJS726" s="150"/>
      <c r="PJT726" s="150"/>
      <c r="PJU726" s="150"/>
      <c r="PJV726" s="150"/>
      <c r="PJW726" s="150"/>
      <c r="PJX726" s="150"/>
      <c r="PJY726" s="150"/>
      <c r="PJZ726" s="150"/>
      <c r="PKA726" s="150"/>
      <c r="PKB726" s="150"/>
      <c r="PKC726" s="150"/>
      <c r="PKD726" s="150"/>
      <c r="PKE726" s="150"/>
      <c r="PKF726" s="150"/>
      <c r="PKG726" s="150"/>
      <c r="PKH726" s="150"/>
      <c r="PKI726" s="150"/>
      <c r="PKJ726" s="150"/>
      <c r="PKK726" s="150"/>
      <c r="PKL726" s="150"/>
      <c r="PKM726" s="150"/>
      <c r="PKN726" s="150"/>
      <c r="PKO726" s="150"/>
      <c r="PKP726" s="150"/>
      <c r="PKQ726" s="150"/>
      <c r="PKR726" s="150"/>
      <c r="PKS726" s="150"/>
      <c r="PKT726" s="150"/>
      <c r="PKU726" s="150"/>
      <c r="PKV726" s="150"/>
      <c r="PKW726" s="150"/>
      <c r="PKX726" s="150"/>
      <c r="PKY726" s="150"/>
      <c r="PKZ726" s="150"/>
      <c r="PLA726" s="150"/>
      <c r="PLB726" s="150"/>
      <c r="PLC726" s="150"/>
      <c r="PLD726" s="150"/>
      <c r="PLE726" s="150"/>
      <c r="PLF726" s="150"/>
      <c r="PLG726" s="150"/>
      <c r="PLH726" s="150"/>
      <c r="PLI726" s="150"/>
      <c r="PLJ726" s="150"/>
      <c r="PLK726" s="150"/>
      <c r="PLL726" s="150"/>
      <c r="PLM726" s="150"/>
      <c r="PLN726" s="150"/>
      <c r="PLO726" s="150"/>
      <c r="PLP726" s="150"/>
      <c r="PLQ726" s="150"/>
      <c r="PLR726" s="150"/>
      <c r="PLS726" s="150"/>
      <c r="PLT726" s="150"/>
      <c r="PLU726" s="150"/>
      <c r="PLV726" s="150"/>
      <c r="PLW726" s="150"/>
      <c r="PLX726" s="150"/>
      <c r="PLY726" s="150"/>
      <c r="PLZ726" s="150"/>
      <c r="PMA726" s="150"/>
      <c r="PMB726" s="150"/>
      <c r="PMC726" s="150"/>
      <c r="PMD726" s="150"/>
      <c r="PME726" s="150"/>
      <c r="PMF726" s="150"/>
      <c r="PMG726" s="150"/>
      <c r="PMH726" s="150"/>
      <c r="PMI726" s="150"/>
      <c r="PMJ726" s="150"/>
      <c r="PMK726" s="150"/>
      <c r="PML726" s="150"/>
      <c r="PMM726" s="150"/>
      <c r="PMN726" s="150"/>
      <c r="PMO726" s="150"/>
      <c r="PMP726" s="150"/>
      <c r="PMQ726" s="150"/>
      <c r="PMR726" s="150"/>
      <c r="PMS726" s="150"/>
      <c r="PMT726" s="150"/>
      <c r="PMU726" s="150"/>
      <c r="PMV726" s="150"/>
      <c r="PMW726" s="150"/>
      <c r="PMX726" s="150"/>
      <c r="PMY726" s="150"/>
      <c r="PMZ726" s="150"/>
      <c r="PNA726" s="150"/>
      <c r="PNB726" s="150"/>
      <c r="PNC726" s="150"/>
      <c r="PND726" s="150"/>
      <c r="PNE726" s="150"/>
      <c r="PNF726" s="150"/>
      <c r="PNG726" s="150"/>
      <c r="PNH726" s="150"/>
      <c r="PNI726" s="150"/>
      <c r="PNJ726" s="150"/>
      <c r="PNK726" s="150"/>
      <c r="PNL726" s="150"/>
      <c r="PNM726" s="150"/>
      <c r="PNN726" s="150"/>
      <c r="PNO726" s="150"/>
      <c r="PNP726" s="150"/>
      <c r="PNQ726" s="150"/>
      <c r="PNR726" s="150"/>
      <c r="PNS726" s="150"/>
      <c r="PNT726" s="150"/>
      <c r="PNU726" s="150"/>
      <c r="PNV726" s="150"/>
      <c r="PNW726" s="150"/>
      <c r="PNX726" s="150"/>
      <c r="PNY726" s="150"/>
      <c r="PNZ726" s="150"/>
      <c r="POA726" s="150"/>
      <c r="POB726" s="150"/>
      <c r="POC726" s="150"/>
      <c r="POD726" s="150"/>
      <c r="POE726" s="150"/>
      <c r="POF726" s="150"/>
      <c r="POG726" s="150"/>
      <c r="POH726" s="150"/>
      <c r="POI726" s="150"/>
      <c r="POJ726" s="150"/>
      <c r="POK726" s="150"/>
      <c r="POL726" s="150"/>
      <c r="POM726" s="150"/>
      <c r="PON726" s="150"/>
      <c r="POO726" s="150"/>
      <c r="POP726" s="150"/>
      <c r="POQ726" s="150"/>
      <c r="POR726" s="150"/>
      <c r="POS726" s="150"/>
      <c r="POT726" s="150"/>
      <c r="POU726" s="150"/>
      <c r="POV726" s="150"/>
      <c r="POW726" s="150"/>
      <c r="POX726" s="150"/>
      <c r="POY726" s="150"/>
      <c r="POZ726" s="150"/>
      <c r="PPA726" s="150"/>
      <c r="PPB726" s="150"/>
      <c r="PPC726" s="150"/>
      <c r="PPD726" s="150"/>
      <c r="PPE726" s="150"/>
      <c r="PPF726" s="150"/>
      <c r="PPG726" s="150"/>
      <c r="PPH726" s="150"/>
      <c r="PPI726" s="150"/>
      <c r="PPJ726" s="150"/>
      <c r="PPK726" s="150"/>
      <c r="PPL726" s="150"/>
      <c r="PPM726" s="150"/>
      <c r="PPN726" s="150"/>
      <c r="PPO726" s="150"/>
      <c r="PPP726" s="150"/>
      <c r="PPQ726" s="150"/>
      <c r="PPR726" s="150"/>
      <c r="PPS726" s="150"/>
      <c r="PPT726" s="150"/>
      <c r="PPU726" s="150"/>
      <c r="PPV726" s="150"/>
      <c r="PPW726" s="150"/>
      <c r="PPX726" s="150"/>
      <c r="PPY726" s="150"/>
      <c r="PPZ726" s="150"/>
      <c r="PQA726" s="150"/>
      <c r="PQB726" s="150"/>
      <c r="PQC726" s="150"/>
      <c r="PQD726" s="150"/>
      <c r="PQE726" s="150"/>
      <c r="PQF726" s="150"/>
      <c r="PQG726" s="150"/>
      <c r="PQH726" s="150"/>
      <c r="PQI726" s="150"/>
      <c r="PQJ726" s="150"/>
      <c r="PQK726" s="150"/>
      <c r="PQL726" s="150"/>
      <c r="PQM726" s="150"/>
      <c r="PQN726" s="150"/>
      <c r="PQO726" s="150"/>
      <c r="PQP726" s="150"/>
      <c r="PQQ726" s="150"/>
      <c r="PQR726" s="150"/>
      <c r="PQS726" s="150"/>
      <c r="PQT726" s="150"/>
      <c r="PQU726" s="150"/>
      <c r="PQV726" s="150"/>
      <c r="PQW726" s="150"/>
      <c r="PQX726" s="150"/>
      <c r="PQY726" s="150"/>
      <c r="PQZ726" s="150"/>
      <c r="PRA726" s="150"/>
      <c r="PRB726" s="150"/>
      <c r="PRC726" s="150"/>
      <c r="PRD726" s="150"/>
      <c r="PRE726" s="150"/>
      <c r="PRF726" s="150"/>
      <c r="PRG726" s="150"/>
      <c r="PRH726" s="150"/>
      <c r="PRI726" s="150"/>
      <c r="PRJ726" s="150"/>
      <c r="PRK726" s="150"/>
      <c r="PRL726" s="150"/>
      <c r="PRM726" s="150"/>
      <c r="PRN726" s="150"/>
      <c r="PRO726" s="150"/>
      <c r="PRP726" s="150"/>
      <c r="PRQ726" s="150"/>
      <c r="PRR726" s="150"/>
      <c r="PRS726" s="150"/>
      <c r="PRT726" s="150"/>
      <c r="PRU726" s="150"/>
      <c r="PRV726" s="150"/>
      <c r="PRW726" s="150"/>
      <c r="PRX726" s="150"/>
      <c r="PRY726" s="150"/>
      <c r="PRZ726" s="150"/>
      <c r="PSA726" s="150"/>
      <c r="PSB726" s="150"/>
      <c r="PSC726" s="150"/>
      <c r="PSD726" s="150"/>
      <c r="PSE726" s="150"/>
      <c r="PSF726" s="150"/>
      <c r="PSG726" s="150"/>
      <c r="PSH726" s="150"/>
      <c r="PSI726" s="150"/>
      <c r="PSJ726" s="150"/>
      <c r="PSK726" s="150"/>
      <c r="PSL726" s="150"/>
      <c r="PSM726" s="150"/>
      <c r="PSN726" s="150"/>
      <c r="PSO726" s="150"/>
      <c r="PSP726" s="150"/>
      <c r="PSQ726" s="150"/>
      <c r="PSR726" s="150"/>
      <c r="PSS726" s="150"/>
      <c r="PST726" s="150"/>
      <c r="PSU726" s="150"/>
      <c r="PSV726" s="150"/>
      <c r="PSW726" s="150"/>
      <c r="PSX726" s="150"/>
      <c r="PSY726" s="150"/>
      <c r="PSZ726" s="150"/>
      <c r="PTA726" s="150"/>
      <c r="PTB726" s="150"/>
      <c r="PTC726" s="150"/>
      <c r="PTD726" s="150"/>
      <c r="PTE726" s="150"/>
      <c r="PTF726" s="150"/>
      <c r="PTG726" s="150"/>
      <c r="PTH726" s="150"/>
      <c r="PTI726" s="150"/>
      <c r="PTJ726" s="150"/>
      <c r="PTK726" s="150"/>
      <c r="PTL726" s="150"/>
      <c r="PTM726" s="150"/>
      <c r="PTN726" s="150"/>
      <c r="PTO726" s="150"/>
      <c r="PTP726" s="150"/>
      <c r="PTQ726" s="150"/>
      <c r="PTR726" s="150"/>
      <c r="PTS726" s="150"/>
      <c r="PTT726" s="150"/>
      <c r="PTU726" s="150"/>
      <c r="PTV726" s="150"/>
      <c r="PTW726" s="150"/>
      <c r="PTX726" s="150"/>
      <c r="PTY726" s="150"/>
      <c r="PTZ726" s="150"/>
      <c r="PUA726" s="150"/>
      <c r="PUB726" s="150"/>
      <c r="PUC726" s="150"/>
      <c r="PUD726" s="150"/>
      <c r="PUE726" s="150"/>
      <c r="PUF726" s="150"/>
      <c r="PUG726" s="150"/>
      <c r="PUH726" s="150"/>
      <c r="PUI726" s="150"/>
      <c r="PUJ726" s="150"/>
      <c r="PUK726" s="150"/>
      <c r="PUL726" s="150"/>
      <c r="PUM726" s="150"/>
      <c r="PUN726" s="150"/>
      <c r="PUO726" s="150"/>
      <c r="PUP726" s="150"/>
      <c r="PUQ726" s="150"/>
      <c r="PUR726" s="150"/>
      <c r="PUS726" s="150"/>
      <c r="PUT726" s="150"/>
      <c r="PUU726" s="150"/>
      <c r="PUV726" s="150"/>
      <c r="PUW726" s="150"/>
      <c r="PUX726" s="150"/>
      <c r="PUY726" s="150"/>
      <c r="PUZ726" s="150"/>
      <c r="PVA726" s="150"/>
      <c r="PVB726" s="150"/>
      <c r="PVC726" s="150"/>
      <c r="PVD726" s="150"/>
      <c r="PVE726" s="150"/>
      <c r="PVF726" s="150"/>
      <c r="PVG726" s="150"/>
      <c r="PVH726" s="150"/>
      <c r="PVI726" s="150"/>
      <c r="PVJ726" s="150"/>
      <c r="PVK726" s="150"/>
      <c r="PVL726" s="150"/>
      <c r="PVM726" s="150"/>
      <c r="PVN726" s="150"/>
      <c r="PVO726" s="150"/>
      <c r="PVP726" s="150"/>
      <c r="PVQ726" s="150"/>
      <c r="PVR726" s="150"/>
      <c r="PVS726" s="150"/>
      <c r="PVT726" s="150"/>
      <c r="PVU726" s="150"/>
      <c r="PVV726" s="150"/>
      <c r="PVW726" s="150"/>
      <c r="PVX726" s="150"/>
      <c r="PVY726" s="150"/>
      <c r="PVZ726" s="150"/>
      <c r="PWA726" s="150"/>
      <c r="PWB726" s="150"/>
      <c r="PWC726" s="150"/>
      <c r="PWD726" s="150"/>
      <c r="PWE726" s="150"/>
      <c r="PWF726" s="150"/>
      <c r="PWG726" s="150"/>
      <c r="PWH726" s="150"/>
      <c r="PWI726" s="150"/>
      <c r="PWJ726" s="150"/>
      <c r="PWK726" s="150"/>
      <c r="PWL726" s="150"/>
      <c r="PWM726" s="150"/>
      <c r="PWN726" s="150"/>
      <c r="PWO726" s="150"/>
      <c r="PWP726" s="150"/>
      <c r="PWQ726" s="150"/>
      <c r="PWR726" s="150"/>
      <c r="PWS726" s="150"/>
      <c r="PWT726" s="150"/>
      <c r="PWU726" s="150"/>
      <c r="PWV726" s="150"/>
      <c r="PWW726" s="150"/>
      <c r="PWX726" s="150"/>
      <c r="PWY726" s="150"/>
      <c r="PWZ726" s="150"/>
      <c r="PXA726" s="150"/>
      <c r="PXB726" s="150"/>
      <c r="PXC726" s="150"/>
      <c r="PXD726" s="150"/>
      <c r="PXE726" s="150"/>
      <c r="PXF726" s="150"/>
      <c r="PXG726" s="150"/>
      <c r="PXH726" s="150"/>
      <c r="PXI726" s="150"/>
      <c r="PXJ726" s="150"/>
      <c r="PXK726" s="150"/>
      <c r="PXL726" s="150"/>
      <c r="PXM726" s="150"/>
      <c r="PXN726" s="150"/>
      <c r="PXO726" s="150"/>
      <c r="PXP726" s="150"/>
      <c r="PXQ726" s="150"/>
      <c r="PXR726" s="150"/>
      <c r="PXS726" s="150"/>
      <c r="PXT726" s="150"/>
      <c r="PXU726" s="150"/>
      <c r="PXV726" s="150"/>
      <c r="PXW726" s="150"/>
      <c r="PXX726" s="150"/>
      <c r="PXY726" s="150"/>
      <c r="PXZ726" s="150"/>
      <c r="PYA726" s="150"/>
      <c r="PYB726" s="150"/>
      <c r="PYC726" s="150"/>
      <c r="PYD726" s="150"/>
      <c r="PYE726" s="150"/>
      <c r="PYF726" s="150"/>
      <c r="PYG726" s="150"/>
      <c r="PYH726" s="150"/>
      <c r="PYI726" s="150"/>
      <c r="PYJ726" s="150"/>
      <c r="PYK726" s="150"/>
      <c r="PYL726" s="150"/>
      <c r="PYM726" s="150"/>
      <c r="PYN726" s="150"/>
      <c r="PYO726" s="150"/>
      <c r="PYP726" s="150"/>
      <c r="PYQ726" s="150"/>
      <c r="PYR726" s="150"/>
      <c r="PYS726" s="150"/>
      <c r="PYT726" s="150"/>
      <c r="PYU726" s="150"/>
      <c r="PYV726" s="150"/>
      <c r="PYW726" s="150"/>
      <c r="PYX726" s="150"/>
      <c r="PYY726" s="150"/>
      <c r="PYZ726" s="150"/>
      <c r="PZA726" s="150"/>
      <c r="PZB726" s="150"/>
      <c r="PZC726" s="150"/>
      <c r="PZD726" s="150"/>
      <c r="PZE726" s="150"/>
      <c r="PZF726" s="150"/>
      <c r="PZG726" s="150"/>
      <c r="PZH726" s="150"/>
      <c r="PZI726" s="150"/>
      <c r="PZJ726" s="150"/>
      <c r="PZK726" s="150"/>
      <c r="PZL726" s="150"/>
      <c r="PZM726" s="150"/>
      <c r="PZN726" s="150"/>
      <c r="PZO726" s="150"/>
      <c r="PZP726" s="150"/>
      <c r="PZQ726" s="150"/>
      <c r="PZR726" s="150"/>
      <c r="PZS726" s="150"/>
      <c r="PZT726" s="150"/>
      <c r="PZU726" s="150"/>
      <c r="PZV726" s="150"/>
      <c r="PZW726" s="150"/>
      <c r="PZX726" s="150"/>
      <c r="PZY726" s="150"/>
      <c r="PZZ726" s="150"/>
      <c r="QAA726" s="150"/>
      <c r="QAB726" s="150"/>
      <c r="QAC726" s="150"/>
      <c r="QAD726" s="150"/>
      <c r="QAE726" s="150"/>
      <c r="QAF726" s="150"/>
      <c r="QAG726" s="150"/>
      <c r="QAH726" s="150"/>
      <c r="QAI726" s="150"/>
      <c r="QAJ726" s="150"/>
      <c r="QAK726" s="150"/>
      <c r="QAL726" s="150"/>
      <c r="QAM726" s="150"/>
      <c r="QAN726" s="150"/>
      <c r="QAO726" s="150"/>
      <c r="QAP726" s="150"/>
      <c r="QAQ726" s="150"/>
      <c r="QAR726" s="150"/>
      <c r="QAS726" s="150"/>
      <c r="QAT726" s="150"/>
      <c r="QAU726" s="150"/>
      <c r="QAV726" s="150"/>
      <c r="QAW726" s="150"/>
      <c r="QAX726" s="150"/>
      <c r="QAY726" s="150"/>
      <c r="QAZ726" s="150"/>
      <c r="QBA726" s="150"/>
      <c r="QBB726" s="150"/>
      <c r="QBC726" s="150"/>
      <c r="QBD726" s="150"/>
      <c r="QBE726" s="150"/>
      <c r="QBF726" s="150"/>
      <c r="QBG726" s="150"/>
      <c r="QBH726" s="150"/>
      <c r="QBI726" s="150"/>
      <c r="QBJ726" s="150"/>
      <c r="QBK726" s="150"/>
      <c r="QBL726" s="150"/>
      <c r="QBM726" s="150"/>
      <c r="QBN726" s="150"/>
      <c r="QBO726" s="150"/>
      <c r="QBP726" s="150"/>
      <c r="QBQ726" s="150"/>
      <c r="QBR726" s="150"/>
      <c r="QBS726" s="150"/>
      <c r="QBT726" s="150"/>
      <c r="QBU726" s="150"/>
      <c r="QBV726" s="150"/>
      <c r="QBW726" s="150"/>
      <c r="QBX726" s="150"/>
      <c r="QBY726" s="150"/>
      <c r="QBZ726" s="150"/>
      <c r="QCA726" s="150"/>
      <c r="QCB726" s="150"/>
      <c r="QCC726" s="150"/>
      <c r="QCD726" s="150"/>
      <c r="QCE726" s="150"/>
      <c r="QCF726" s="150"/>
      <c r="QCG726" s="150"/>
      <c r="QCH726" s="150"/>
      <c r="QCI726" s="150"/>
      <c r="QCJ726" s="150"/>
      <c r="QCK726" s="150"/>
      <c r="QCL726" s="150"/>
      <c r="QCM726" s="150"/>
      <c r="QCN726" s="150"/>
      <c r="QCO726" s="150"/>
      <c r="QCP726" s="150"/>
      <c r="QCQ726" s="150"/>
      <c r="QCR726" s="150"/>
      <c r="QCS726" s="150"/>
      <c r="QCT726" s="150"/>
      <c r="QCU726" s="150"/>
      <c r="QCV726" s="150"/>
      <c r="QCW726" s="150"/>
      <c r="QCX726" s="150"/>
      <c r="QCY726" s="150"/>
      <c r="QCZ726" s="150"/>
      <c r="QDA726" s="150"/>
      <c r="QDB726" s="150"/>
      <c r="QDC726" s="150"/>
      <c r="QDD726" s="150"/>
      <c r="QDE726" s="150"/>
      <c r="QDF726" s="150"/>
      <c r="QDG726" s="150"/>
      <c r="QDH726" s="150"/>
      <c r="QDI726" s="150"/>
      <c r="QDJ726" s="150"/>
      <c r="QDK726" s="150"/>
      <c r="QDL726" s="150"/>
      <c r="QDM726" s="150"/>
      <c r="QDN726" s="150"/>
      <c r="QDO726" s="150"/>
      <c r="QDP726" s="150"/>
      <c r="QDQ726" s="150"/>
      <c r="QDR726" s="150"/>
      <c r="QDS726" s="150"/>
      <c r="QDT726" s="150"/>
      <c r="QDU726" s="150"/>
      <c r="QDV726" s="150"/>
      <c r="QDW726" s="150"/>
      <c r="QDX726" s="150"/>
      <c r="QDY726" s="150"/>
      <c r="QDZ726" s="150"/>
      <c r="QEA726" s="150"/>
      <c r="QEB726" s="150"/>
      <c r="QEC726" s="150"/>
      <c r="QED726" s="150"/>
      <c r="QEE726" s="150"/>
      <c r="QEF726" s="150"/>
      <c r="QEG726" s="150"/>
      <c r="QEH726" s="150"/>
      <c r="QEI726" s="150"/>
      <c r="QEJ726" s="150"/>
      <c r="QEK726" s="150"/>
      <c r="QEL726" s="150"/>
      <c r="QEM726" s="150"/>
      <c r="QEN726" s="150"/>
      <c r="QEO726" s="150"/>
      <c r="QEP726" s="150"/>
      <c r="QEQ726" s="150"/>
      <c r="QER726" s="150"/>
      <c r="QES726" s="150"/>
      <c r="QET726" s="150"/>
      <c r="QEU726" s="150"/>
      <c r="QEV726" s="150"/>
      <c r="QEW726" s="150"/>
      <c r="QEX726" s="150"/>
      <c r="QEY726" s="150"/>
      <c r="QEZ726" s="150"/>
      <c r="QFA726" s="150"/>
      <c r="QFB726" s="150"/>
      <c r="QFC726" s="150"/>
      <c r="QFD726" s="150"/>
      <c r="QFE726" s="150"/>
      <c r="QFF726" s="150"/>
      <c r="QFG726" s="150"/>
      <c r="QFH726" s="150"/>
      <c r="QFI726" s="150"/>
      <c r="QFJ726" s="150"/>
      <c r="QFK726" s="150"/>
      <c r="QFL726" s="150"/>
      <c r="QFM726" s="150"/>
      <c r="QFN726" s="150"/>
      <c r="QFO726" s="150"/>
      <c r="QFP726" s="150"/>
      <c r="QFQ726" s="150"/>
      <c r="QFR726" s="150"/>
      <c r="QFS726" s="150"/>
      <c r="QFT726" s="150"/>
      <c r="QFU726" s="150"/>
      <c r="QFV726" s="150"/>
      <c r="QFW726" s="150"/>
      <c r="QFX726" s="150"/>
      <c r="QFY726" s="150"/>
      <c r="QFZ726" s="150"/>
      <c r="QGA726" s="150"/>
      <c r="QGB726" s="150"/>
      <c r="QGC726" s="150"/>
      <c r="QGD726" s="150"/>
      <c r="QGE726" s="150"/>
      <c r="QGF726" s="150"/>
      <c r="QGG726" s="150"/>
      <c r="QGH726" s="150"/>
      <c r="QGI726" s="150"/>
      <c r="QGJ726" s="150"/>
      <c r="QGK726" s="150"/>
      <c r="QGL726" s="150"/>
      <c r="QGM726" s="150"/>
      <c r="QGN726" s="150"/>
      <c r="QGO726" s="150"/>
      <c r="QGP726" s="150"/>
      <c r="QGQ726" s="150"/>
      <c r="QGR726" s="150"/>
      <c r="QGS726" s="150"/>
      <c r="QGT726" s="150"/>
      <c r="QGU726" s="150"/>
      <c r="QGV726" s="150"/>
      <c r="QGW726" s="150"/>
      <c r="QGX726" s="150"/>
      <c r="QGY726" s="150"/>
      <c r="QGZ726" s="150"/>
      <c r="QHA726" s="150"/>
      <c r="QHB726" s="150"/>
      <c r="QHC726" s="150"/>
      <c r="QHD726" s="150"/>
      <c r="QHE726" s="150"/>
      <c r="QHF726" s="150"/>
      <c r="QHG726" s="150"/>
      <c r="QHH726" s="150"/>
      <c r="QHI726" s="150"/>
      <c r="QHJ726" s="150"/>
      <c r="QHK726" s="150"/>
      <c r="QHL726" s="150"/>
      <c r="QHM726" s="150"/>
      <c r="QHN726" s="150"/>
      <c r="QHO726" s="150"/>
      <c r="QHP726" s="150"/>
      <c r="QHQ726" s="150"/>
      <c r="QHR726" s="150"/>
      <c r="QHS726" s="150"/>
      <c r="QHT726" s="150"/>
      <c r="QHU726" s="150"/>
      <c r="QHV726" s="150"/>
      <c r="QHW726" s="150"/>
      <c r="QHX726" s="150"/>
      <c r="QHY726" s="150"/>
      <c r="QHZ726" s="150"/>
      <c r="QIA726" s="150"/>
      <c r="QIB726" s="150"/>
      <c r="QIC726" s="150"/>
      <c r="QID726" s="150"/>
      <c r="QIE726" s="150"/>
      <c r="QIF726" s="150"/>
      <c r="QIG726" s="150"/>
      <c r="QIH726" s="150"/>
      <c r="QII726" s="150"/>
      <c r="QIJ726" s="150"/>
      <c r="QIK726" s="150"/>
      <c r="QIL726" s="150"/>
      <c r="QIM726" s="150"/>
      <c r="QIN726" s="150"/>
      <c r="QIO726" s="150"/>
      <c r="QIP726" s="150"/>
      <c r="QIQ726" s="150"/>
      <c r="QIR726" s="150"/>
      <c r="QIS726" s="150"/>
      <c r="QIT726" s="150"/>
      <c r="QIU726" s="150"/>
      <c r="QIV726" s="150"/>
      <c r="QIW726" s="150"/>
      <c r="QIX726" s="150"/>
      <c r="QIY726" s="150"/>
      <c r="QIZ726" s="150"/>
      <c r="QJA726" s="150"/>
      <c r="QJB726" s="150"/>
      <c r="QJC726" s="150"/>
      <c r="QJD726" s="150"/>
      <c r="QJE726" s="150"/>
      <c r="QJF726" s="150"/>
      <c r="QJG726" s="150"/>
      <c r="QJH726" s="150"/>
      <c r="QJI726" s="150"/>
      <c r="QJJ726" s="150"/>
      <c r="QJK726" s="150"/>
      <c r="QJL726" s="150"/>
      <c r="QJM726" s="150"/>
      <c r="QJN726" s="150"/>
      <c r="QJO726" s="150"/>
      <c r="QJP726" s="150"/>
      <c r="QJQ726" s="150"/>
      <c r="QJR726" s="150"/>
      <c r="QJS726" s="150"/>
      <c r="QJT726" s="150"/>
      <c r="QJU726" s="150"/>
      <c r="QJV726" s="150"/>
      <c r="QJW726" s="150"/>
      <c r="QJX726" s="150"/>
      <c r="QJY726" s="150"/>
      <c r="QJZ726" s="150"/>
      <c r="QKA726" s="150"/>
      <c r="QKB726" s="150"/>
      <c r="QKC726" s="150"/>
      <c r="QKD726" s="150"/>
      <c r="QKE726" s="150"/>
      <c r="QKF726" s="150"/>
      <c r="QKG726" s="150"/>
      <c r="QKH726" s="150"/>
      <c r="QKI726" s="150"/>
      <c r="QKJ726" s="150"/>
      <c r="QKK726" s="150"/>
      <c r="QKL726" s="150"/>
      <c r="QKM726" s="150"/>
      <c r="QKN726" s="150"/>
      <c r="QKO726" s="150"/>
      <c r="QKP726" s="150"/>
      <c r="QKQ726" s="150"/>
      <c r="QKR726" s="150"/>
      <c r="QKS726" s="150"/>
      <c r="QKT726" s="150"/>
      <c r="QKU726" s="150"/>
      <c r="QKV726" s="150"/>
      <c r="QKW726" s="150"/>
      <c r="QKX726" s="150"/>
      <c r="QKY726" s="150"/>
      <c r="QKZ726" s="150"/>
      <c r="QLA726" s="150"/>
      <c r="QLB726" s="150"/>
      <c r="QLC726" s="150"/>
      <c r="QLD726" s="150"/>
      <c r="QLE726" s="150"/>
      <c r="QLF726" s="150"/>
      <c r="QLG726" s="150"/>
      <c r="QLH726" s="150"/>
      <c r="QLI726" s="150"/>
      <c r="QLJ726" s="150"/>
      <c r="QLK726" s="150"/>
      <c r="QLL726" s="150"/>
      <c r="QLM726" s="150"/>
      <c r="QLN726" s="150"/>
      <c r="QLO726" s="150"/>
      <c r="QLP726" s="150"/>
      <c r="QLQ726" s="150"/>
      <c r="QLR726" s="150"/>
      <c r="QLS726" s="150"/>
      <c r="QLT726" s="150"/>
      <c r="QLU726" s="150"/>
      <c r="QLV726" s="150"/>
      <c r="QLW726" s="150"/>
      <c r="QLX726" s="150"/>
      <c r="QLY726" s="150"/>
      <c r="QLZ726" s="150"/>
      <c r="QMA726" s="150"/>
      <c r="QMB726" s="150"/>
      <c r="QMC726" s="150"/>
      <c r="QMD726" s="150"/>
      <c r="QME726" s="150"/>
      <c r="QMF726" s="150"/>
      <c r="QMG726" s="150"/>
      <c r="QMH726" s="150"/>
      <c r="QMI726" s="150"/>
      <c r="QMJ726" s="150"/>
      <c r="QMK726" s="150"/>
      <c r="QML726" s="150"/>
      <c r="QMM726" s="150"/>
      <c r="QMN726" s="150"/>
      <c r="QMO726" s="150"/>
      <c r="QMP726" s="150"/>
      <c r="QMQ726" s="150"/>
      <c r="QMR726" s="150"/>
      <c r="QMS726" s="150"/>
      <c r="QMT726" s="150"/>
      <c r="QMU726" s="150"/>
      <c r="QMV726" s="150"/>
      <c r="QMW726" s="150"/>
      <c r="QMX726" s="150"/>
      <c r="QMY726" s="150"/>
      <c r="QMZ726" s="150"/>
      <c r="QNA726" s="150"/>
      <c r="QNB726" s="150"/>
      <c r="QNC726" s="150"/>
      <c r="QND726" s="150"/>
      <c r="QNE726" s="150"/>
      <c r="QNF726" s="150"/>
      <c r="QNG726" s="150"/>
      <c r="QNH726" s="150"/>
      <c r="QNI726" s="150"/>
      <c r="QNJ726" s="150"/>
      <c r="QNK726" s="150"/>
      <c r="QNL726" s="150"/>
      <c r="QNM726" s="150"/>
      <c r="QNN726" s="150"/>
      <c r="QNO726" s="150"/>
      <c r="QNP726" s="150"/>
      <c r="QNQ726" s="150"/>
      <c r="QNR726" s="150"/>
      <c r="QNS726" s="150"/>
      <c r="QNT726" s="150"/>
      <c r="QNU726" s="150"/>
      <c r="QNV726" s="150"/>
      <c r="QNW726" s="150"/>
      <c r="QNX726" s="150"/>
      <c r="QNY726" s="150"/>
      <c r="QNZ726" s="150"/>
      <c r="QOA726" s="150"/>
      <c r="QOB726" s="150"/>
      <c r="QOC726" s="150"/>
      <c r="QOD726" s="150"/>
      <c r="QOE726" s="150"/>
      <c r="QOF726" s="150"/>
      <c r="QOG726" s="150"/>
      <c r="QOH726" s="150"/>
      <c r="QOI726" s="150"/>
      <c r="QOJ726" s="150"/>
      <c r="QOK726" s="150"/>
      <c r="QOL726" s="150"/>
      <c r="QOM726" s="150"/>
      <c r="QON726" s="150"/>
      <c r="QOO726" s="150"/>
      <c r="QOP726" s="150"/>
      <c r="QOQ726" s="150"/>
      <c r="QOR726" s="150"/>
      <c r="QOS726" s="150"/>
      <c r="QOT726" s="150"/>
      <c r="QOU726" s="150"/>
      <c r="QOV726" s="150"/>
      <c r="QOW726" s="150"/>
      <c r="QOX726" s="150"/>
      <c r="QOY726" s="150"/>
      <c r="QOZ726" s="150"/>
      <c r="QPA726" s="150"/>
      <c r="QPB726" s="150"/>
      <c r="QPC726" s="150"/>
      <c r="QPD726" s="150"/>
      <c r="QPE726" s="150"/>
      <c r="QPF726" s="150"/>
      <c r="QPG726" s="150"/>
      <c r="QPH726" s="150"/>
      <c r="QPI726" s="150"/>
      <c r="QPJ726" s="150"/>
      <c r="QPK726" s="150"/>
      <c r="QPL726" s="150"/>
      <c r="QPM726" s="150"/>
      <c r="QPN726" s="150"/>
      <c r="QPO726" s="150"/>
      <c r="QPP726" s="150"/>
      <c r="QPQ726" s="150"/>
      <c r="QPR726" s="150"/>
      <c r="QPS726" s="150"/>
      <c r="QPT726" s="150"/>
      <c r="QPU726" s="150"/>
      <c r="QPV726" s="150"/>
      <c r="QPW726" s="150"/>
      <c r="QPX726" s="150"/>
      <c r="QPY726" s="150"/>
      <c r="QPZ726" s="150"/>
      <c r="QQA726" s="150"/>
      <c r="QQB726" s="150"/>
      <c r="QQC726" s="150"/>
      <c r="QQD726" s="150"/>
      <c r="QQE726" s="150"/>
      <c r="QQF726" s="150"/>
      <c r="QQG726" s="150"/>
      <c r="QQH726" s="150"/>
      <c r="QQI726" s="150"/>
      <c r="QQJ726" s="150"/>
      <c r="QQK726" s="150"/>
      <c r="QQL726" s="150"/>
      <c r="QQM726" s="150"/>
      <c r="QQN726" s="150"/>
      <c r="QQO726" s="150"/>
      <c r="QQP726" s="150"/>
      <c r="QQQ726" s="150"/>
      <c r="QQR726" s="150"/>
      <c r="QQS726" s="150"/>
      <c r="QQT726" s="150"/>
      <c r="QQU726" s="150"/>
      <c r="QQV726" s="150"/>
      <c r="QQW726" s="150"/>
      <c r="QQX726" s="150"/>
      <c r="QQY726" s="150"/>
      <c r="QQZ726" s="150"/>
      <c r="QRA726" s="150"/>
      <c r="QRB726" s="150"/>
      <c r="QRC726" s="150"/>
      <c r="QRD726" s="150"/>
      <c r="QRE726" s="150"/>
      <c r="QRF726" s="150"/>
      <c r="QRG726" s="150"/>
      <c r="QRH726" s="150"/>
      <c r="QRI726" s="150"/>
      <c r="QRJ726" s="150"/>
      <c r="QRK726" s="150"/>
      <c r="QRL726" s="150"/>
      <c r="QRM726" s="150"/>
      <c r="QRN726" s="150"/>
      <c r="QRO726" s="150"/>
      <c r="QRP726" s="150"/>
      <c r="QRQ726" s="150"/>
      <c r="QRR726" s="150"/>
      <c r="QRS726" s="150"/>
      <c r="QRT726" s="150"/>
      <c r="QRU726" s="150"/>
      <c r="QRV726" s="150"/>
      <c r="QRW726" s="150"/>
      <c r="QRX726" s="150"/>
      <c r="QRY726" s="150"/>
      <c r="QRZ726" s="150"/>
      <c r="QSA726" s="150"/>
      <c r="QSB726" s="150"/>
      <c r="QSC726" s="150"/>
      <c r="QSD726" s="150"/>
      <c r="QSE726" s="150"/>
      <c r="QSF726" s="150"/>
      <c r="QSG726" s="150"/>
      <c r="QSH726" s="150"/>
      <c r="QSI726" s="150"/>
      <c r="QSJ726" s="150"/>
      <c r="QSK726" s="150"/>
      <c r="QSL726" s="150"/>
      <c r="QSM726" s="150"/>
      <c r="QSN726" s="150"/>
      <c r="QSO726" s="150"/>
      <c r="QSP726" s="150"/>
      <c r="QSQ726" s="150"/>
      <c r="QSR726" s="150"/>
      <c r="QSS726" s="150"/>
      <c r="QST726" s="150"/>
      <c r="QSU726" s="150"/>
      <c r="QSV726" s="150"/>
      <c r="QSW726" s="150"/>
      <c r="QSX726" s="150"/>
      <c r="QSY726" s="150"/>
      <c r="QSZ726" s="150"/>
      <c r="QTA726" s="150"/>
      <c r="QTB726" s="150"/>
      <c r="QTC726" s="150"/>
      <c r="QTD726" s="150"/>
      <c r="QTE726" s="150"/>
      <c r="QTF726" s="150"/>
      <c r="QTG726" s="150"/>
      <c r="QTH726" s="150"/>
      <c r="QTI726" s="150"/>
      <c r="QTJ726" s="150"/>
      <c r="QTK726" s="150"/>
      <c r="QTL726" s="150"/>
      <c r="QTM726" s="150"/>
      <c r="QTN726" s="150"/>
      <c r="QTO726" s="150"/>
      <c r="QTP726" s="150"/>
      <c r="QTQ726" s="150"/>
      <c r="QTR726" s="150"/>
      <c r="QTS726" s="150"/>
      <c r="QTT726" s="150"/>
      <c r="QTU726" s="150"/>
      <c r="QTV726" s="150"/>
      <c r="QTW726" s="150"/>
      <c r="QTX726" s="150"/>
      <c r="QTY726" s="150"/>
      <c r="QTZ726" s="150"/>
      <c r="QUA726" s="150"/>
      <c r="QUB726" s="150"/>
      <c r="QUC726" s="150"/>
      <c r="QUD726" s="150"/>
      <c r="QUE726" s="150"/>
      <c r="QUF726" s="150"/>
      <c r="QUG726" s="150"/>
      <c r="QUH726" s="150"/>
      <c r="QUI726" s="150"/>
      <c r="QUJ726" s="150"/>
      <c r="QUK726" s="150"/>
      <c r="QUL726" s="150"/>
      <c r="QUM726" s="150"/>
      <c r="QUN726" s="150"/>
      <c r="QUO726" s="150"/>
      <c r="QUP726" s="150"/>
      <c r="QUQ726" s="150"/>
      <c r="QUR726" s="150"/>
      <c r="QUS726" s="150"/>
      <c r="QUT726" s="150"/>
      <c r="QUU726" s="150"/>
      <c r="QUV726" s="150"/>
      <c r="QUW726" s="150"/>
      <c r="QUX726" s="150"/>
      <c r="QUY726" s="150"/>
      <c r="QUZ726" s="150"/>
      <c r="QVA726" s="150"/>
      <c r="QVB726" s="150"/>
      <c r="QVC726" s="150"/>
      <c r="QVD726" s="150"/>
      <c r="QVE726" s="150"/>
      <c r="QVF726" s="150"/>
      <c r="QVG726" s="150"/>
      <c r="QVH726" s="150"/>
      <c r="QVI726" s="150"/>
      <c r="QVJ726" s="150"/>
      <c r="QVK726" s="150"/>
      <c r="QVL726" s="150"/>
      <c r="QVM726" s="150"/>
      <c r="QVN726" s="150"/>
      <c r="QVO726" s="150"/>
      <c r="QVP726" s="150"/>
      <c r="QVQ726" s="150"/>
      <c r="QVR726" s="150"/>
      <c r="QVS726" s="150"/>
      <c r="QVT726" s="150"/>
      <c r="QVU726" s="150"/>
      <c r="QVV726" s="150"/>
      <c r="QVW726" s="150"/>
      <c r="QVX726" s="150"/>
      <c r="QVY726" s="150"/>
      <c r="QVZ726" s="150"/>
      <c r="QWA726" s="150"/>
      <c r="QWB726" s="150"/>
      <c r="QWC726" s="150"/>
      <c r="QWD726" s="150"/>
      <c r="QWE726" s="150"/>
      <c r="QWF726" s="150"/>
      <c r="QWG726" s="150"/>
      <c r="QWH726" s="150"/>
      <c r="QWI726" s="150"/>
      <c r="QWJ726" s="150"/>
      <c r="QWK726" s="150"/>
      <c r="QWL726" s="150"/>
      <c r="QWM726" s="150"/>
      <c r="QWN726" s="150"/>
      <c r="QWO726" s="150"/>
      <c r="QWP726" s="150"/>
      <c r="QWQ726" s="150"/>
      <c r="QWR726" s="150"/>
      <c r="QWS726" s="150"/>
      <c r="QWT726" s="150"/>
      <c r="QWU726" s="150"/>
      <c r="QWV726" s="150"/>
      <c r="QWW726" s="150"/>
      <c r="QWX726" s="150"/>
      <c r="QWY726" s="150"/>
      <c r="QWZ726" s="150"/>
      <c r="QXA726" s="150"/>
      <c r="QXB726" s="150"/>
      <c r="QXC726" s="150"/>
      <c r="QXD726" s="150"/>
      <c r="QXE726" s="150"/>
      <c r="QXF726" s="150"/>
      <c r="QXG726" s="150"/>
      <c r="QXH726" s="150"/>
      <c r="QXI726" s="150"/>
      <c r="QXJ726" s="150"/>
      <c r="QXK726" s="150"/>
      <c r="QXL726" s="150"/>
      <c r="QXM726" s="150"/>
      <c r="QXN726" s="150"/>
      <c r="QXO726" s="150"/>
      <c r="QXP726" s="150"/>
      <c r="QXQ726" s="150"/>
      <c r="QXR726" s="150"/>
      <c r="QXS726" s="150"/>
      <c r="QXT726" s="150"/>
      <c r="QXU726" s="150"/>
      <c r="QXV726" s="150"/>
      <c r="QXW726" s="150"/>
      <c r="QXX726" s="150"/>
      <c r="QXY726" s="150"/>
      <c r="QXZ726" s="150"/>
      <c r="QYA726" s="150"/>
      <c r="QYB726" s="150"/>
      <c r="QYC726" s="150"/>
      <c r="QYD726" s="150"/>
      <c r="QYE726" s="150"/>
      <c r="QYF726" s="150"/>
      <c r="QYG726" s="150"/>
      <c r="QYH726" s="150"/>
      <c r="QYI726" s="150"/>
      <c r="QYJ726" s="150"/>
      <c r="QYK726" s="150"/>
      <c r="QYL726" s="150"/>
      <c r="QYM726" s="150"/>
      <c r="QYN726" s="150"/>
      <c r="QYO726" s="150"/>
      <c r="QYP726" s="150"/>
      <c r="QYQ726" s="150"/>
      <c r="QYR726" s="150"/>
      <c r="QYS726" s="150"/>
      <c r="QYT726" s="150"/>
      <c r="QYU726" s="150"/>
      <c r="QYV726" s="150"/>
      <c r="QYW726" s="150"/>
      <c r="QYX726" s="150"/>
      <c r="QYY726" s="150"/>
      <c r="QYZ726" s="150"/>
      <c r="QZA726" s="150"/>
      <c r="QZB726" s="150"/>
      <c r="QZC726" s="150"/>
      <c r="QZD726" s="150"/>
      <c r="QZE726" s="150"/>
      <c r="QZF726" s="150"/>
      <c r="QZG726" s="150"/>
      <c r="QZH726" s="150"/>
      <c r="QZI726" s="150"/>
      <c r="QZJ726" s="150"/>
      <c r="QZK726" s="150"/>
      <c r="QZL726" s="150"/>
      <c r="QZM726" s="150"/>
      <c r="QZN726" s="150"/>
      <c r="QZO726" s="150"/>
      <c r="QZP726" s="150"/>
      <c r="QZQ726" s="150"/>
      <c r="QZR726" s="150"/>
      <c r="QZS726" s="150"/>
      <c r="QZT726" s="150"/>
      <c r="QZU726" s="150"/>
      <c r="QZV726" s="150"/>
      <c r="QZW726" s="150"/>
      <c r="QZX726" s="150"/>
      <c r="QZY726" s="150"/>
      <c r="QZZ726" s="150"/>
      <c r="RAA726" s="150"/>
      <c r="RAB726" s="150"/>
      <c r="RAC726" s="150"/>
      <c r="RAD726" s="150"/>
      <c r="RAE726" s="150"/>
      <c r="RAF726" s="150"/>
      <c r="RAG726" s="150"/>
      <c r="RAH726" s="150"/>
      <c r="RAI726" s="150"/>
      <c r="RAJ726" s="150"/>
      <c r="RAK726" s="150"/>
      <c r="RAL726" s="150"/>
      <c r="RAM726" s="150"/>
      <c r="RAN726" s="150"/>
      <c r="RAO726" s="150"/>
      <c r="RAP726" s="150"/>
      <c r="RAQ726" s="150"/>
      <c r="RAR726" s="150"/>
      <c r="RAS726" s="150"/>
      <c r="RAT726" s="150"/>
      <c r="RAU726" s="150"/>
      <c r="RAV726" s="150"/>
      <c r="RAW726" s="150"/>
      <c r="RAX726" s="150"/>
      <c r="RAY726" s="150"/>
      <c r="RAZ726" s="150"/>
      <c r="RBA726" s="150"/>
      <c r="RBB726" s="150"/>
      <c r="RBC726" s="150"/>
      <c r="RBD726" s="150"/>
      <c r="RBE726" s="150"/>
      <c r="RBF726" s="150"/>
      <c r="RBG726" s="150"/>
      <c r="RBH726" s="150"/>
      <c r="RBI726" s="150"/>
      <c r="RBJ726" s="150"/>
      <c r="RBK726" s="150"/>
      <c r="RBL726" s="150"/>
      <c r="RBM726" s="150"/>
      <c r="RBN726" s="150"/>
      <c r="RBO726" s="150"/>
      <c r="RBP726" s="150"/>
      <c r="RBQ726" s="150"/>
      <c r="RBR726" s="150"/>
      <c r="RBS726" s="150"/>
      <c r="RBT726" s="150"/>
      <c r="RBU726" s="150"/>
      <c r="RBV726" s="150"/>
      <c r="RBW726" s="150"/>
      <c r="RBX726" s="150"/>
      <c r="RBY726" s="150"/>
      <c r="RBZ726" s="150"/>
      <c r="RCA726" s="150"/>
      <c r="RCB726" s="150"/>
      <c r="RCC726" s="150"/>
      <c r="RCD726" s="150"/>
      <c r="RCE726" s="150"/>
      <c r="RCF726" s="150"/>
      <c r="RCG726" s="150"/>
      <c r="RCH726" s="150"/>
      <c r="RCI726" s="150"/>
      <c r="RCJ726" s="150"/>
      <c r="RCK726" s="150"/>
      <c r="RCL726" s="150"/>
      <c r="RCM726" s="150"/>
      <c r="RCN726" s="150"/>
      <c r="RCO726" s="150"/>
      <c r="RCP726" s="150"/>
      <c r="RCQ726" s="150"/>
      <c r="RCR726" s="150"/>
      <c r="RCS726" s="150"/>
      <c r="RCT726" s="150"/>
      <c r="RCU726" s="150"/>
      <c r="RCV726" s="150"/>
      <c r="RCW726" s="150"/>
      <c r="RCX726" s="150"/>
      <c r="RCY726" s="150"/>
      <c r="RCZ726" s="150"/>
      <c r="RDA726" s="150"/>
      <c r="RDB726" s="150"/>
      <c r="RDC726" s="150"/>
      <c r="RDD726" s="150"/>
      <c r="RDE726" s="150"/>
      <c r="RDF726" s="150"/>
      <c r="RDG726" s="150"/>
      <c r="RDH726" s="150"/>
      <c r="RDI726" s="150"/>
      <c r="RDJ726" s="150"/>
      <c r="RDK726" s="150"/>
      <c r="RDL726" s="150"/>
      <c r="RDM726" s="150"/>
      <c r="RDN726" s="150"/>
      <c r="RDO726" s="150"/>
      <c r="RDP726" s="150"/>
      <c r="RDQ726" s="150"/>
      <c r="RDR726" s="150"/>
      <c r="RDS726" s="150"/>
      <c r="RDT726" s="150"/>
      <c r="RDU726" s="150"/>
      <c r="RDV726" s="150"/>
      <c r="RDW726" s="150"/>
      <c r="RDX726" s="150"/>
      <c r="RDY726" s="150"/>
      <c r="RDZ726" s="150"/>
      <c r="REA726" s="150"/>
      <c r="REB726" s="150"/>
      <c r="REC726" s="150"/>
      <c r="RED726" s="150"/>
      <c r="REE726" s="150"/>
      <c r="REF726" s="150"/>
      <c r="REG726" s="150"/>
      <c r="REH726" s="150"/>
      <c r="REI726" s="150"/>
      <c r="REJ726" s="150"/>
      <c r="REK726" s="150"/>
      <c r="REL726" s="150"/>
      <c r="REM726" s="150"/>
      <c r="REN726" s="150"/>
      <c r="REO726" s="150"/>
      <c r="REP726" s="150"/>
      <c r="REQ726" s="150"/>
      <c r="RER726" s="150"/>
      <c r="RES726" s="150"/>
      <c r="RET726" s="150"/>
      <c r="REU726" s="150"/>
      <c r="REV726" s="150"/>
      <c r="REW726" s="150"/>
      <c r="REX726" s="150"/>
      <c r="REY726" s="150"/>
      <c r="REZ726" s="150"/>
      <c r="RFA726" s="150"/>
      <c r="RFB726" s="150"/>
      <c r="RFC726" s="150"/>
      <c r="RFD726" s="150"/>
      <c r="RFE726" s="150"/>
      <c r="RFF726" s="150"/>
      <c r="RFG726" s="150"/>
      <c r="RFH726" s="150"/>
      <c r="RFI726" s="150"/>
      <c r="RFJ726" s="150"/>
      <c r="RFK726" s="150"/>
      <c r="RFL726" s="150"/>
      <c r="RFM726" s="150"/>
      <c r="RFN726" s="150"/>
      <c r="RFO726" s="150"/>
      <c r="RFP726" s="150"/>
      <c r="RFQ726" s="150"/>
      <c r="RFR726" s="150"/>
      <c r="RFS726" s="150"/>
      <c r="RFT726" s="150"/>
      <c r="RFU726" s="150"/>
      <c r="RFV726" s="150"/>
      <c r="RFW726" s="150"/>
      <c r="RFX726" s="150"/>
      <c r="RFY726" s="150"/>
      <c r="RFZ726" s="150"/>
      <c r="RGA726" s="150"/>
      <c r="RGB726" s="150"/>
      <c r="RGC726" s="150"/>
      <c r="RGD726" s="150"/>
      <c r="RGE726" s="150"/>
      <c r="RGF726" s="150"/>
      <c r="RGG726" s="150"/>
      <c r="RGH726" s="150"/>
      <c r="RGI726" s="150"/>
      <c r="RGJ726" s="150"/>
      <c r="RGK726" s="150"/>
      <c r="RGL726" s="150"/>
      <c r="RGM726" s="150"/>
      <c r="RGN726" s="150"/>
      <c r="RGO726" s="150"/>
      <c r="RGP726" s="150"/>
      <c r="RGQ726" s="150"/>
      <c r="RGR726" s="150"/>
      <c r="RGS726" s="150"/>
      <c r="RGT726" s="150"/>
      <c r="RGU726" s="150"/>
      <c r="RGV726" s="150"/>
      <c r="RGW726" s="150"/>
      <c r="RGX726" s="150"/>
      <c r="RGY726" s="150"/>
      <c r="RGZ726" s="150"/>
      <c r="RHA726" s="150"/>
      <c r="RHB726" s="150"/>
      <c r="RHC726" s="150"/>
      <c r="RHD726" s="150"/>
      <c r="RHE726" s="150"/>
      <c r="RHF726" s="150"/>
      <c r="RHG726" s="150"/>
      <c r="RHH726" s="150"/>
      <c r="RHI726" s="150"/>
      <c r="RHJ726" s="150"/>
      <c r="RHK726" s="150"/>
      <c r="RHL726" s="150"/>
      <c r="RHM726" s="150"/>
      <c r="RHN726" s="150"/>
      <c r="RHO726" s="150"/>
      <c r="RHP726" s="150"/>
      <c r="RHQ726" s="150"/>
      <c r="RHR726" s="150"/>
      <c r="RHS726" s="150"/>
      <c r="RHT726" s="150"/>
      <c r="RHU726" s="150"/>
      <c r="RHV726" s="150"/>
      <c r="RHW726" s="150"/>
      <c r="RHX726" s="150"/>
      <c r="RHY726" s="150"/>
      <c r="RHZ726" s="150"/>
      <c r="RIA726" s="150"/>
      <c r="RIB726" s="150"/>
      <c r="RIC726" s="150"/>
      <c r="RID726" s="150"/>
      <c r="RIE726" s="150"/>
      <c r="RIF726" s="150"/>
      <c r="RIG726" s="150"/>
      <c r="RIH726" s="150"/>
      <c r="RII726" s="150"/>
      <c r="RIJ726" s="150"/>
      <c r="RIK726" s="150"/>
      <c r="RIL726" s="150"/>
      <c r="RIM726" s="150"/>
      <c r="RIN726" s="150"/>
      <c r="RIO726" s="150"/>
      <c r="RIP726" s="150"/>
      <c r="RIQ726" s="150"/>
      <c r="RIR726" s="150"/>
      <c r="RIS726" s="150"/>
      <c r="RIT726" s="150"/>
      <c r="RIU726" s="150"/>
      <c r="RIV726" s="150"/>
      <c r="RIW726" s="150"/>
      <c r="RIX726" s="150"/>
      <c r="RIY726" s="150"/>
      <c r="RIZ726" s="150"/>
      <c r="RJA726" s="150"/>
      <c r="RJB726" s="150"/>
      <c r="RJC726" s="150"/>
      <c r="RJD726" s="150"/>
      <c r="RJE726" s="150"/>
      <c r="RJF726" s="150"/>
      <c r="RJG726" s="150"/>
      <c r="RJH726" s="150"/>
      <c r="RJI726" s="150"/>
      <c r="RJJ726" s="150"/>
      <c r="RJK726" s="150"/>
      <c r="RJL726" s="150"/>
      <c r="RJM726" s="150"/>
      <c r="RJN726" s="150"/>
      <c r="RJO726" s="150"/>
      <c r="RJP726" s="150"/>
      <c r="RJQ726" s="150"/>
      <c r="RJR726" s="150"/>
      <c r="RJS726" s="150"/>
      <c r="RJT726" s="150"/>
      <c r="RJU726" s="150"/>
      <c r="RJV726" s="150"/>
      <c r="RJW726" s="150"/>
      <c r="RJX726" s="150"/>
      <c r="RJY726" s="150"/>
      <c r="RJZ726" s="150"/>
      <c r="RKA726" s="150"/>
      <c r="RKB726" s="150"/>
      <c r="RKC726" s="150"/>
      <c r="RKD726" s="150"/>
      <c r="RKE726" s="150"/>
      <c r="RKF726" s="150"/>
      <c r="RKG726" s="150"/>
      <c r="RKH726" s="150"/>
      <c r="RKI726" s="150"/>
      <c r="RKJ726" s="150"/>
      <c r="RKK726" s="150"/>
      <c r="RKL726" s="150"/>
      <c r="RKM726" s="150"/>
      <c r="RKN726" s="150"/>
      <c r="RKO726" s="150"/>
      <c r="RKP726" s="150"/>
      <c r="RKQ726" s="150"/>
      <c r="RKR726" s="150"/>
      <c r="RKS726" s="150"/>
      <c r="RKT726" s="150"/>
      <c r="RKU726" s="150"/>
      <c r="RKV726" s="150"/>
      <c r="RKW726" s="150"/>
      <c r="RKX726" s="150"/>
      <c r="RKY726" s="150"/>
      <c r="RKZ726" s="150"/>
      <c r="RLA726" s="150"/>
      <c r="RLB726" s="150"/>
      <c r="RLC726" s="150"/>
      <c r="RLD726" s="150"/>
      <c r="RLE726" s="150"/>
      <c r="RLF726" s="150"/>
      <c r="RLG726" s="150"/>
      <c r="RLH726" s="150"/>
      <c r="RLI726" s="150"/>
      <c r="RLJ726" s="150"/>
      <c r="RLK726" s="150"/>
      <c r="RLL726" s="150"/>
      <c r="RLM726" s="150"/>
      <c r="RLN726" s="150"/>
      <c r="RLO726" s="150"/>
      <c r="RLP726" s="150"/>
      <c r="RLQ726" s="150"/>
      <c r="RLR726" s="150"/>
      <c r="RLS726" s="150"/>
      <c r="RLT726" s="150"/>
      <c r="RLU726" s="150"/>
      <c r="RLV726" s="150"/>
      <c r="RLW726" s="150"/>
      <c r="RLX726" s="150"/>
      <c r="RLY726" s="150"/>
      <c r="RLZ726" s="150"/>
      <c r="RMA726" s="150"/>
      <c r="RMB726" s="150"/>
      <c r="RMC726" s="150"/>
      <c r="RMD726" s="150"/>
      <c r="RME726" s="150"/>
      <c r="RMF726" s="150"/>
      <c r="RMG726" s="150"/>
      <c r="RMH726" s="150"/>
      <c r="RMI726" s="150"/>
      <c r="RMJ726" s="150"/>
      <c r="RMK726" s="150"/>
      <c r="RML726" s="150"/>
      <c r="RMM726" s="150"/>
      <c r="RMN726" s="150"/>
      <c r="RMO726" s="150"/>
      <c r="RMP726" s="150"/>
      <c r="RMQ726" s="150"/>
      <c r="RMR726" s="150"/>
      <c r="RMS726" s="150"/>
      <c r="RMT726" s="150"/>
      <c r="RMU726" s="150"/>
      <c r="RMV726" s="150"/>
      <c r="RMW726" s="150"/>
      <c r="RMX726" s="150"/>
      <c r="RMY726" s="150"/>
      <c r="RMZ726" s="150"/>
      <c r="RNA726" s="150"/>
      <c r="RNB726" s="150"/>
      <c r="RNC726" s="150"/>
      <c r="RND726" s="150"/>
      <c r="RNE726" s="150"/>
      <c r="RNF726" s="150"/>
      <c r="RNG726" s="150"/>
      <c r="RNH726" s="150"/>
      <c r="RNI726" s="150"/>
      <c r="RNJ726" s="150"/>
      <c r="RNK726" s="150"/>
      <c r="RNL726" s="150"/>
      <c r="RNM726" s="150"/>
      <c r="RNN726" s="150"/>
      <c r="RNO726" s="150"/>
      <c r="RNP726" s="150"/>
      <c r="RNQ726" s="150"/>
      <c r="RNR726" s="150"/>
      <c r="RNS726" s="150"/>
      <c r="RNT726" s="150"/>
      <c r="RNU726" s="150"/>
      <c r="RNV726" s="150"/>
      <c r="RNW726" s="150"/>
      <c r="RNX726" s="150"/>
      <c r="RNY726" s="150"/>
      <c r="RNZ726" s="150"/>
      <c r="ROA726" s="150"/>
      <c r="ROB726" s="150"/>
      <c r="ROC726" s="150"/>
      <c r="ROD726" s="150"/>
      <c r="ROE726" s="150"/>
      <c r="ROF726" s="150"/>
      <c r="ROG726" s="150"/>
      <c r="ROH726" s="150"/>
      <c r="ROI726" s="150"/>
      <c r="ROJ726" s="150"/>
      <c r="ROK726" s="150"/>
      <c r="ROL726" s="150"/>
      <c r="ROM726" s="150"/>
      <c r="RON726" s="150"/>
      <c r="ROO726" s="150"/>
      <c r="ROP726" s="150"/>
      <c r="ROQ726" s="150"/>
      <c r="ROR726" s="150"/>
      <c r="ROS726" s="150"/>
      <c r="ROT726" s="150"/>
      <c r="ROU726" s="150"/>
      <c r="ROV726" s="150"/>
      <c r="ROW726" s="150"/>
      <c r="ROX726" s="150"/>
      <c r="ROY726" s="150"/>
      <c r="ROZ726" s="150"/>
      <c r="RPA726" s="150"/>
      <c r="RPB726" s="150"/>
      <c r="RPC726" s="150"/>
      <c r="RPD726" s="150"/>
      <c r="RPE726" s="150"/>
      <c r="RPF726" s="150"/>
      <c r="RPG726" s="150"/>
      <c r="RPH726" s="150"/>
      <c r="RPI726" s="150"/>
      <c r="RPJ726" s="150"/>
      <c r="RPK726" s="150"/>
      <c r="RPL726" s="150"/>
      <c r="RPM726" s="150"/>
      <c r="RPN726" s="150"/>
      <c r="RPO726" s="150"/>
      <c r="RPP726" s="150"/>
      <c r="RPQ726" s="150"/>
      <c r="RPR726" s="150"/>
      <c r="RPS726" s="150"/>
      <c r="RPT726" s="150"/>
      <c r="RPU726" s="150"/>
      <c r="RPV726" s="150"/>
      <c r="RPW726" s="150"/>
      <c r="RPX726" s="150"/>
      <c r="RPY726" s="150"/>
      <c r="RPZ726" s="150"/>
      <c r="RQA726" s="150"/>
      <c r="RQB726" s="150"/>
      <c r="RQC726" s="150"/>
      <c r="RQD726" s="150"/>
      <c r="RQE726" s="150"/>
      <c r="RQF726" s="150"/>
      <c r="RQG726" s="150"/>
      <c r="RQH726" s="150"/>
      <c r="RQI726" s="150"/>
      <c r="RQJ726" s="150"/>
      <c r="RQK726" s="150"/>
      <c r="RQL726" s="150"/>
      <c r="RQM726" s="150"/>
      <c r="RQN726" s="150"/>
      <c r="RQO726" s="150"/>
      <c r="RQP726" s="150"/>
      <c r="RQQ726" s="150"/>
      <c r="RQR726" s="150"/>
      <c r="RQS726" s="150"/>
      <c r="RQT726" s="150"/>
      <c r="RQU726" s="150"/>
      <c r="RQV726" s="150"/>
      <c r="RQW726" s="150"/>
      <c r="RQX726" s="150"/>
      <c r="RQY726" s="150"/>
      <c r="RQZ726" s="150"/>
      <c r="RRA726" s="150"/>
      <c r="RRB726" s="150"/>
      <c r="RRC726" s="150"/>
      <c r="RRD726" s="150"/>
      <c r="RRE726" s="150"/>
      <c r="RRF726" s="150"/>
      <c r="RRG726" s="150"/>
      <c r="RRH726" s="150"/>
      <c r="RRI726" s="150"/>
      <c r="RRJ726" s="150"/>
      <c r="RRK726" s="150"/>
      <c r="RRL726" s="150"/>
      <c r="RRM726" s="150"/>
      <c r="RRN726" s="150"/>
      <c r="RRO726" s="150"/>
      <c r="RRP726" s="150"/>
      <c r="RRQ726" s="150"/>
      <c r="RRR726" s="150"/>
      <c r="RRS726" s="150"/>
      <c r="RRT726" s="150"/>
      <c r="RRU726" s="150"/>
      <c r="RRV726" s="150"/>
      <c r="RRW726" s="150"/>
      <c r="RRX726" s="150"/>
      <c r="RRY726" s="150"/>
      <c r="RRZ726" s="150"/>
      <c r="RSA726" s="150"/>
      <c r="RSB726" s="150"/>
      <c r="RSC726" s="150"/>
      <c r="RSD726" s="150"/>
      <c r="RSE726" s="150"/>
      <c r="RSF726" s="150"/>
      <c r="RSG726" s="150"/>
      <c r="RSH726" s="150"/>
      <c r="RSI726" s="150"/>
      <c r="RSJ726" s="150"/>
      <c r="RSK726" s="150"/>
      <c r="RSL726" s="150"/>
      <c r="RSM726" s="150"/>
      <c r="RSN726" s="150"/>
      <c r="RSO726" s="150"/>
      <c r="RSP726" s="150"/>
      <c r="RSQ726" s="150"/>
      <c r="RSR726" s="150"/>
      <c r="RSS726" s="150"/>
      <c r="RST726" s="150"/>
      <c r="RSU726" s="150"/>
      <c r="RSV726" s="150"/>
      <c r="RSW726" s="150"/>
      <c r="RSX726" s="150"/>
      <c r="RSY726" s="150"/>
      <c r="RSZ726" s="150"/>
      <c r="RTA726" s="150"/>
      <c r="RTB726" s="150"/>
      <c r="RTC726" s="150"/>
      <c r="RTD726" s="150"/>
      <c r="RTE726" s="150"/>
      <c r="RTF726" s="150"/>
      <c r="RTG726" s="150"/>
      <c r="RTH726" s="150"/>
      <c r="RTI726" s="150"/>
      <c r="RTJ726" s="150"/>
      <c r="RTK726" s="150"/>
      <c r="RTL726" s="150"/>
      <c r="RTM726" s="150"/>
      <c r="RTN726" s="150"/>
      <c r="RTO726" s="150"/>
      <c r="RTP726" s="150"/>
      <c r="RTQ726" s="150"/>
      <c r="RTR726" s="150"/>
      <c r="RTS726" s="150"/>
      <c r="RTT726" s="150"/>
      <c r="RTU726" s="150"/>
      <c r="RTV726" s="150"/>
      <c r="RTW726" s="150"/>
      <c r="RTX726" s="150"/>
      <c r="RTY726" s="150"/>
      <c r="RTZ726" s="150"/>
      <c r="RUA726" s="150"/>
      <c r="RUB726" s="150"/>
      <c r="RUC726" s="150"/>
      <c r="RUD726" s="150"/>
      <c r="RUE726" s="150"/>
      <c r="RUF726" s="150"/>
      <c r="RUG726" s="150"/>
      <c r="RUH726" s="150"/>
      <c r="RUI726" s="150"/>
      <c r="RUJ726" s="150"/>
      <c r="RUK726" s="150"/>
      <c r="RUL726" s="150"/>
      <c r="RUM726" s="150"/>
      <c r="RUN726" s="150"/>
      <c r="RUO726" s="150"/>
      <c r="RUP726" s="150"/>
      <c r="RUQ726" s="150"/>
      <c r="RUR726" s="150"/>
      <c r="RUS726" s="150"/>
      <c r="RUT726" s="150"/>
      <c r="RUU726" s="150"/>
      <c r="RUV726" s="150"/>
      <c r="RUW726" s="150"/>
      <c r="RUX726" s="150"/>
      <c r="RUY726" s="150"/>
      <c r="RUZ726" s="150"/>
      <c r="RVA726" s="150"/>
      <c r="RVB726" s="150"/>
      <c r="RVC726" s="150"/>
      <c r="RVD726" s="150"/>
      <c r="RVE726" s="150"/>
      <c r="RVF726" s="150"/>
      <c r="RVG726" s="150"/>
      <c r="RVH726" s="150"/>
      <c r="RVI726" s="150"/>
      <c r="RVJ726" s="150"/>
      <c r="RVK726" s="150"/>
      <c r="RVL726" s="150"/>
      <c r="RVM726" s="150"/>
      <c r="RVN726" s="150"/>
      <c r="RVO726" s="150"/>
      <c r="RVP726" s="150"/>
      <c r="RVQ726" s="150"/>
      <c r="RVR726" s="150"/>
      <c r="RVS726" s="150"/>
      <c r="RVT726" s="150"/>
      <c r="RVU726" s="150"/>
      <c r="RVV726" s="150"/>
      <c r="RVW726" s="150"/>
      <c r="RVX726" s="150"/>
      <c r="RVY726" s="150"/>
      <c r="RVZ726" s="150"/>
      <c r="RWA726" s="150"/>
      <c r="RWB726" s="150"/>
      <c r="RWC726" s="150"/>
      <c r="RWD726" s="150"/>
      <c r="RWE726" s="150"/>
      <c r="RWF726" s="150"/>
      <c r="RWG726" s="150"/>
      <c r="RWH726" s="150"/>
      <c r="RWI726" s="150"/>
      <c r="RWJ726" s="150"/>
      <c r="RWK726" s="150"/>
      <c r="RWL726" s="150"/>
      <c r="RWM726" s="150"/>
      <c r="RWN726" s="150"/>
      <c r="RWO726" s="150"/>
      <c r="RWP726" s="150"/>
      <c r="RWQ726" s="150"/>
      <c r="RWR726" s="150"/>
      <c r="RWS726" s="150"/>
      <c r="RWT726" s="150"/>
      <c r="RWU726" s="150"/>
      <c r="RWV726" s="150"/>
      <c r="RWW726" s="150"/>
      <c r="RWX726" s="150"/>
      <c r="RWY726" s="150"/>
      <c r="RWZ726" s="150"/>
      <c r="RXA726" s="150"/>
      <c r="RXB726" s="150"/>
      <c r="RXC726" s="150"/>
      <c r="RXD726" s="150"/>
      <c r="RXE726" s="150"/>
      <c r="RXF726" s="150"/>
      <c r="RXG726" s="150"/>
      <c r="RXH726" s="150"/>
      <c r="RXI726" s="150"/>
      <c r="RXJ726" s="150"/>
      <c r="RXK726" s="150"/>
      <c r="RXL726" s="150"/>
      <c r="RXM726" s="150"/>
      <c r="RXN726" s="150"/>
      <c r="RXO726" s="150"/>
      <c r="RXP726" s="150"/>
      <c r="RXQ726" s="150"/>
      <c r="RXR726" s="150"/>
      <c r="RXS726" s="150"/>
      <c r="RXT726" s="150"/>
      <c r="RXU726" s="150"/>
      <c r="RXV726" s="150"/>
      <c r="RXW726" s="150"/>
      <c r="RXX726" s="150"/>
      <c r="RXY726" s="150"/>
      <c r="RXZ726" s="150"/>
      <c r="RYA726" s="150"/>
      <c r="RYB726" s="150"/>
      <c r="RYC726" s="150"/>
      <c r="RYD726" s="150"/>
      <c r="RYE726" s="150"/>
      <c r="RYF726" s="150"/>
      <c r="RYG726" s="150"/>
      <c r="RYH726" s="150"/>
      <c r="RYI726" s="150"/>
      <c r="RYJ726" s="150"/>
      <c r="RYK726" s="150"/>
      <c r="RYL726" s="150"/>
      <c r="RYM726" s="150"/>
      <c r="RYN726" s="150"/>
      <c r="RYO726" s="150"/>
      <c r="RYP726" s="150"/>
      <c r="RYQ726" s="150"/>
      <c r="RYR726" s="150"/>
      <c r="RYS726" s="150"/>
      <c r="RYT726" s="150"/>
      <c r="RYU726" s="150"/>
      <c r="RYV726" s="150"/>
      <c r="RYW726" s="150"/>
      <c r="RYX726" s="150"/>
      <c r="RYY726" s="150"/>
      <c r="RYZ726" s="150"/>
      <c r="RZA726" s="150"/>
      <c r="RZB726" s="150"/>
      <c r="RZC726" s="150"/>
      <c r="RZD726" s="150"/>
      <c r="RZE726" s="150"/>
      <c r="RZF726" s="150"/>
      <c r="RZG726" s="150"/>
      <c r="RZH726" s="150"/>
      <c r="RZI726" s="150"/>
      <c r="RZJ726" s="150"/>
      <c r="RZK726" s="150"/>
      <c r="RZL726" s="150"/>
      <c r="RZM726" s="150"/>
      <c r="RZN726" s="150"/>
      <c r="RZO726" s="150"/>
      <c r="RZP726" s="150"/>
      <c r="RZQ726" s="150"/>
      <c r="RZR726" s="150"/>
      <c r="RZS726" s="150"/>
      <c r="RZT726" s="150"/>
      <c r="RZU726" s="150"/>
      <c r="RZV726" s="150"/>
      <c r="RZW726" s="150"/>
      <c r="RZX726" s="150"/>
      <c r="RZY726" s="150"/>
      <c r="RZZ726" s="150"/>
      <c r="SAA726" s="150"/>
      <c r="SAB726" s="150"/>
      <c r="SAC726" s="150"/>
      <c r="SAD726" s="150"/>
      <c r="SAE726" s="150"/>
      <c r="SAF726" s="150"/>
      <c r="SAG726" s="150"/>
      <c r="SAH726" s="150"/>
      <c r="SAI726" s="150"/>
      <c r="SAJ726" s="150"/>
      <c r="SAK726" s="150"/>
      <c r="SAL726" s="150"/>
      <c r="SAM726" s="150"/>
      <c r="SAN726" s="150"/>
      <c r="SAO726" s="150"/>
      <c r="SAP726" s="150"/>
      <c r="SAQ726" s="150"/>
      <c r="SAR726" s="150"/>
      <c r="SAS726" s="150"/>
      <c r="SAT726" s="150"/>
      <c r="SAU726" s="150"/>
      <c r="SAV726" s="150"/>
      <c r="SAW726" s="150"/>
      <c r="SAX726" s="150"/>
      <c r="SAY726" s="150"/>
      <c r="SAZ726" s="150"/>
      <c r="SBA726" s="150"/>
      <c r="SBB726" s="150"/>
      <c r="SBC726" s="150"/>
      <c r="SBD726" s="150"/>
      <c r="SBE726" s="150"/>
      <c r="SBF726" s="150"/>
      <c r="SBG726" s="150"/>
      <c r="SBH726" s="150"/>
      <c r="SBI726" s="150"/>
      <c r="SBJ726" s="150"/>
      <c r="SBK726" s="150"/>
      <c r="SBL726" s="150"/>
      <c r="SBM726" s="150"/>
      <c r="SBN726" s="150"/>
      <c r="SBO726" s="150"/>
      <c r="SBP726" s="150"/>
      <c r="SBQ726" s="150"/>
      <c r="SBR726" s="150"/>
      <c r="SBS726" s="150"/>
      <c r="SBT726" s="150"/>
      <c r="SBU726" s="150"/>
      <c r="SBV726" s="150"/>
      <c r="SBW726" s="150"/>
      <c r="SBX726" s="150"/>
      <c r="SBY726" s="150"/>
      <c r="SBZ726" s="150"/>
      <c r="SCA726" s="150"/>
      <c r="SCB726" s="150"/>
      <c r="SCC726" s="150"/>
      <c r="SCD726" s="150"/>
      <c r="SCE726" s="150"/>
      <c r="SCF726" s="150"/>
      <c r="SCG726" s="150"/>
      <c r="SCH726" s="150"/>
      <c r="SCI726" s="150"/>
      <c r="SCJ726" s="150"/>
      <c r="SCK726" s="150"/>
      <c r="SCL726" s="150"/>
      <c r="SCM726" s="150"/>
      <c r="SCN726" s="150"/>
      <c r="SCO726" s="150"/>
      <c r="SCP726" s="150"/>
      <c r="SCQ726" s="150"/>
      <c r="SCR726" s="150"/>
      <c r="SCS726" s="150"/>
      <c r="SCT726" s="150"/>
      <c r="SCU726" s="150"/>
      <c r="SCV726" s="150"/>
      <c r="SCW726" s="150"/>
      <c r="SCX726" s="150"/>
      <c r="SCY726" s="150"/>
      <c r="SCZ726" s="150"/>
      <c r="SDA726" s="150"/>
      <c r="SDB726" s="150"/>
      <c r="SDC726" s="150"/>
      <c r="SDD726" s="150"/>
      <c r="SDE726" s="150"/>
      <c r="SDF726" s="150"/>
      <c r="SDG726" s="150"/>
      <c r="SDH726" s="150"/>
      <c r="SDI726" s="150"/>
      <c r="SDJ726" s="150"/>
      <c r="SDK726" s="150"/>
      <c r="SDL726" s="150"/>
      <c r="SDM726" s="150"/>
      <c r="SDN726" s="150"/>
      <c r="SDO726" s="150"/>
      <c r="SDP726" s="150"/>
      <c r="SDQ726" s="150"/>
      <c r="SDR726" s="150"/>
      <c r="SDS726" s="150"/>
      <c r="SDT726" s="150"/>
      <c r="SDU726" s="150"/>
      <c r="SDV726" s="150"/>
      <c r="SDW726" s="150"/>
      <c r="SDX726" s="150"/>
      <c r="SDY726" s="150"/>
      <c r="SDZ726" s="150"/>
      <c r="SEA726" s="150"/>
      <c r="SEB726" s="150"/>
      <c r="SEC726" s="150"/>
      <c r="SED726" s="150"/>
      <c r="SEE726" s="150"/>
      <c r="SEF726" s="150"/>
      <c r="SEG726" s="150"/>
      <c r="SEH726" s="150"/>
      <c r="SEI726" s="150"/>
      <c r="SEJ726" s="150"/>
      <c r="SEK726" s="150"/>
      <c r="SEL726" s="150"/>
      <c r="SEM726" s="150"/>
      <c r="SEN726" s="150"/>
      <c r="SEO726" s="150"/>
      <c r="SEP726" s="150"/>
      <c r="SEQ726" s="150"/>
      <c r="SER726" s="150"/>
      <c r="SES726" s="150"/>
      <c r="SET726" s="150"/>
      <c r="SEU726" s="150"/>
      <c r="SEV726" s="150"/>
      <c r="SEW726" s="150"/>
      <c r="SEX726" s="150"/>
      <c r="SEY726" s="150"/>
      <c r="SEZ726" s="150"/>
      <c r="SFA726" s="150"/>
      <c r="SFB726" s="150"/>
      <c r="SFC726" s="150"/>
      <c r="SFD726" s="150"/>
      <c r="SFE726" s="150"/>
      <c r="SFF726" s="150"/>
      <c r="SFG726" s="150"/>
      <c r="SFH726" s="150"/>
      <c r="SFI726" s="150"/>
      <c r="SFJ726" s="150"/>
      <c r="SFK726" s="150"/>
      <c r="SFL726" s="150"/>
      <c r="SFM726" s="150"/>
      <c r="SFN726" s="150"/>
      <c r="SFO726" s="150"/>
      <c r="SFP726" s="150"/>
      <c r="SFQ726" s="150"/>
      <c r="SFR726" s="150"/>
      <c r="SFS726" s="150"/>
      <c r="SFT726" s="150"/>
      <c r="SFU726" s="150"/>
      <c r="SFV726" s="150"/>
      <c r="SFW726" s="150"/>
      <c r="SFX726" s="150"/>
      <c r="SFY726" s="150"/>
      <c r="SFZ726" s="150"/>
      <c r="SGA726" s="150"/>
      <c r="SGB726" s="150"/>
      <c r="SGC726" s="150"/>
      <c r="SGD726" s="150"/>
      <c r="SGE726" s="150"/>
      <c r="SGF726" s="150"/>
      <c r="SGG726" s="150"/>
      <c r="SGH726" s="150"/>
      <c r="SGI726" s="150"/>
      <c r="SGJ726" s="150"/>
      <c r="SGK726" s="150"/>
      <c r="SGL726" s="150"/>
      <c r="SGM726" s="150"/>
      <c r="SGN726" s="150"/>
      <c r="SGO726" s="150"/>
      <c r="SGP726" s="150"/>
      <c r="SGQ726" s="150"/>
      <c r="SGR726" s="150"/>
      <c r="SGS726" s="150"/>
      <c r="SGT726" s="150"/>
      <c r="SGU726" s="150"/>
      <c r="SGV726" s="150"/>
      <c r="SGW726" s="150"/>
      <c r="SGX726" s="150"/>
      <c r="SGY726" s="150"/>
      <c r="SGZ726" s="150"/>
      <c r="SHA726" s="150"/>
      <c r="SHB726" s="150"/>
      <c r="SHC726" s="150"/>
      <c r="SHD726" s="150"/>
      <c r="SHE726" s="150"/>
      <c r="SHF726" s="150"/>
      <c r="SHG726" s="150"/>
      <c r="SHH726" s="150"/>
      <c r="SHI726" s="150"/>
      <c r="SHJ726" s="150"/>
      <c r="SHK726" s="150"/>
      <c r="SHL726" s="150"/>
      <c r="SHM726" s="150"/>
      <c r="SHN726" s="150"/>
      <c r="SHO726" s="150"/>
      <c r="SHP726" s="150"/>
      <c r="SHQ726" s="150"/>
      <c r="SHR726" s="150"/>
      <c r="SHS726" s="150"/>
      <c r="SHT726" s="150"/>
      <c r="SHU726" s="150"/>
      <c r="SHV726" s="150"/>
      <c r="SHW726" s="150"/>
      <c r="SHX726" s="150"/>
      <c r="SHY726" s="150"/>
      <c r="SHZ726" s="150"/>
      <c r="SIA726" s="150"/>
      <c r="SIB726" s="150"/>
      <c r="SIC726" s="150"/>
      <c r="SID726" s="150"/>
      <c r="SIE726" s="150"/>
      <c r="SIF726" s="150"/>
      <c r="SIG726" s="150"/>
      <c r="SIH726" s="150"/>
      <c r="SII726" s="150"/>
      <c r="SIJ726" s="150"/>
      <c r="SIK726" s="150"/>
      <c r="SIL726" s="150"/>
      <c r="SIM726" s="150"/>
      <c r="SIN726" s="150"/>
      <c r="SIO726" s="150"/>
      <c r="SIP726" s="150"/>
      <c r="SIQ726" s="150"/>
      <c r="SIR726" s="150"/>
      <c r="SIS726" s="150"/>
      <c r="SIT726" s="150"/>
      <c r="SIU726" s="150"/>
      <c r="SIV726" s="150"/>
      <c r="SIW726" s="150"/>
      <c r="SIX726" s="150"/>
      <c r="SIY726" s="150"/>
      <c r="SIZ726" s="150"/>
      <c r="SJA726" s="150"/>
      <c r="SJB726" s="150"/>
      <c r="SJC726" s="150"/>
      <c r="SJD726" s="150"/>
      <c r="SJE726" s="150"/>
      <c r="SJF726" s="150"/>
      <c r="SJG726" s="150"/>
      <c r="SJH726" s="150"/>
      <c r="SJI726" s="150"/>
      <c r="SJJ726" s="150"/>
      <c r="SJK726" s="150"/>
      <c r="SJL726" s="150"/>
      <c r="SJM726" s="150"/>
      <c r="SJN726" s="150"/>
      <c r="SJO726" s="150"/>
      <c r="SJP726" s="150"/>
      <c r="SJQ726" s="150"/>
      <c r="SJR726" s="150"/>
      <c r="SJS726" s="150"/>
      <c r="SJT726" s="150"/>
      <c r="SJU726" s="150"/>
      <c r="SJV726" s="150"/>
      <c r="SJW726" s="150"/>
      <c r="SJX726" s="150"/>
      <c r="SJY726" s="150"/>
      <c r="SJZ726" s="150"/>
      <c r="SKA726" s="150"/>
      <c r="SKB726" s="150"/>
      <c r="SKC726" s="150"/>
      <c r="SKD726" s="150"/>
      <c r="SKE726" s="150"/>
      <c r="SKF726" s="150"/>
      <c r="SKG726" s="150"/>
      <c r="SKH726" s="150"/>
      <c r="SKI726" s="150"/>
      <c r="SKJ726" s="150"/>
      <c r="SKK726" s="150"/>
      <c r="SKL726" s="150"/>
      <c r="SKM726" s="150"/>
      <c r="SKN726" s="150"/>
      <c r="SKO726" s="150"/>
      <c r="SKP726" s="150"/>
      <c r="SKQ726" s="150"/>
      <c r="SKR726" s="150"/>
      <c r="SKS726" s="150"/>
      <c r="SKT726" s="150"/>
      <c r="SKU726" s="150"/>
      <c r="SKV726" s="150"/>
      <c r="SKW726" s="150"/>
      <c r="SKX726" s="150"/>
      <c r="SKY726" s="150"/>
      <c r="SKZ726" s="150"/>
      <c r="SLA726" s="150"/>
      <c r="SLB726" s="150"/>
      <c r="SLC726" s="150"/>
      <c r="SLD726" s="150"/>
      <c r="SLE726" s="150"/>
      <c r="SLF726" s="150"/>
      <c r="SLG726" s="150"/>
      <c r="SLH726" s="150"/>
      <c r="SLI726" s="150"/>
      <c r="SLJ726" s="150"/>
      <c r="SLK726" s="150"/>
      <c r="SLL726" s="150"/>
      <c r="SLM726" s="150"/>
      <c r="SLN726" s="150"/>
      <c r="SLO726" s="150"/>
      <c r="SLP726" s="150"/>
      <c r="SLQ726" s="150"/>
      <c r="SLR726" s="150"/>
      <c r="SLS726" s="150"/>
      <c r="SLT726" s="150"/>
      <c r="SLU726" s="150"/>
      <c r="SLV726" s="150"/>
      <c r="SLW726" s="150"/>
      <c r="SLX726" s="150"/>
      <c r="SLY726" s="150"/>
      <c r="SLZ726" s="150"/>
      <c r="SMA726" s="150"/>
      <c r="SMB726" s="150"/>
      <c r="SMC726" s="150"/>
      <c r="SMD726" s="150"/>
      <c r="SME726" s="150"/>
      <c r="SMF726" s="150"/>
      <c r="SMG726" s="150"/>
      <c r="SMH726" s="150"/>
      <c r="SMI726" s="150"/>
      <c r="SMJ726" s="150"/>
      <c r="SMK726" s="150"/>
      <c r="SML726" s="150"/>
      <c r="SMM726" s="150"/>
      <c r="SMN726" s="150"/>
      <c r="SMO726" s="150"/>
      <c r="SMP726" s="150"/>
      <c r="SMQ726" s="150"/>
      <c r="SMR726" s="150"/>
      <c r="SMS726" s="150"/>
      <c r="SMT726" s="150"/>
      <c r="SMU726" s="150"/>
      <c r="SMV726" s="150"/>
      <c r="SMW726" s="150"/>
      <c r="SMX726" s="150"/>
      <c r="SMY726" s="150"/>
      <c r="SMZ726" s="150"/>
      <c r="SNA726" s="150"/>
      <c r="SNB726" s="150"/>
      <c r="SNC726" s="150"/>
      <c r="SND726" s="150"/>
      <c r="SNE726" s="150"/>
      <c r="SNF726" s="150"/>
      <c r="SNG726" s="150"/>
      <c r="SNH726" s="150"/>
      <c r="SNI726" s="150"/>
      <c r="SNJ726" s="150"/>
      <c r="SNK726" s="150"/>
      <c r="SNL726" s="150"/>
      <c r="SNM726" s="150"/>
      <c r="SNN726" s="150"/>
      <c r="SNO726" s="150"/>
      <c r="SNP726" s="150"/>
      <c r="SNQ726" s="150"/>
      <c r="SNR726" s="150"/>
      <c r="SNS726" s="150"/>
      <c r="SNT726" s="150"/>
      <c r="SNU726" s="150"/>
      <c r="SNV726" s="150"/>
      <c r="SNW726" s="150"/>
      <c r="SNX726" s="150"/>
      <c r="SNY726" s="150"/>
      <c r="SNZ726" s="150"/>
      <c r="SOA726" s="150"/>
      <c r="SOB726" s="150"/>
      <c r="SOC726" s="150"/>
      <c r="SOD726" s="150"/>
      <c r="SOE726" s="150"/>
      <c r="SOF726" s="150"/>
      <c r="SOG726" s="150"/>
      <c r="SOH726" s="150"/>
      <c r="SOI726" s="150"/>
      <c r="SOJ726" s="150"/>
      <c r="SOK726" s="150"/>
      <c r="SOL726" s="150"/>
      <c r="SOM726" s="150"/>
      <c r="SON726" s="150"/>
      <c r="SOO726" s="150"/>
      <c r="SOP726" s="150"/>
      <c r="SOQ726" s="150"/>
      <c r="SOR726" s="150"/>
      <c r="SOS726" s="150"/>
      <c r="SOT726" s="150"/>
      <c r="SOU726" s="150"/>
      <c r="SOV726" s="150"/>
      <c r="SOW726" s="150"/>
      <c r="SOX726" s="150"/>
      <c r="SOY726" s="150"/>
      <c r="SOZ726" s="150"/>
      <c r="SPA726" s="150"/>
      <c r="SPB726" s="150"/>
      <c r="SPC726" s="150"/>
      <c r="SPD726" s="150"/>
      <c r="SPE726" s="150"/>
      <c r="SPF726" s="150"/>
      <c r="SPG726" s="150"/>
      <c r="SPH726" s="150"/>
      <c r="SPI726" s="150"/>
      <c r="SPJ726" s="150"/>
      <c r="SPK726" s="150"/>
      <c r="SPL726" s="150"/>
      <c r="SPM726" s="150"/>
      <c r="SPN726" s="150"/>
      <c r="SPO726" s="150"/>
      <c r="SPP726" s="150"/>
      <c r="SPQ726" s="150"/>
      <c r="SPR726" s="150"/>
      <c r="SPS726" s="150"/>
      <c r="SPT726" s="150"/>
      <c r="SPU726" s="150"/>
      <c r="SPV726" s="150"/>
      <c r="SPW726" s="150"/>
      <c r="SPX726" s="150"/>
      <c r="SPY726" s="150"/>
      <c r="SPZ726" s="150"/>
      <c r="SQA726" s="150"/>
      <c r="SQB726" s="150"/>
      <c r="SQC726" s="150"/>
      <c r="SQD726" s="150"/>
      <c r="SQE726" s="150"/>
      <c r="SQF726" s="150"/>
      <c r="SQG726" s="150"/>
      <c r="SQH726" s="150"/>
      <c r="SQI726" s="150"/>
      <c r="SQJ726" s="150"/>
      <c r="SQK726" s="150"/>
      <c r="SQL726" s="150"/>
      <c r="SQM726" s="150"/>
      <c r="SQN726" s="150"/>
      <c r="SQO726" s="150"/>
      <c r="SQP726" s="150"/>
      <c r="SQQ726" s="150"/>
      <c r="SQR726" s="150"/>
      <c r="SQS726" s="150"/>
      <c r="SQT726" s="150"/>
      <c r="SQU726" s="150"/>
      <c r="SQV726" s="150"/>
      <c r="SQW726" s="150"/>
      <c r="SQX726" s="150"/>
      <c r="SQY726" s="150"/>
      <c r="SQZ726" s="150"/>
      <c r="SRA726" s="150"/>
      <c r="SRB726" s="150"/>
      <c r="SRC726" s="150"/>
      <c r="SRD726" s="150"/>
      <c r="SRE726" s="150"/>
      <c r="SRF726" s="150"/>
      <c r="SRG726" s="150"/>
      <c r="SRH726" s="150"/>
      <c r="SRI726" s="150"/>
      <c r="SRJ726" s="150"/>
      <c r="SRK726" s="150"/>
      <c r="SRL726" s="150"/>
      <c r="SRM726" s="150"/>
      <c r="SRN726" s="150"/>
      <c r="SRO726" s="150"/>
      <c r="SRP726" s="150"/>
      <c r="SRQ726" s="150"/>
      <c r="SRR726" s="150"/>
      <c r="SRS726" s="150"/>
      <c r="SRT726" s="150"/>
      <c r="SRU726" s="150"/>
      <c r="SRV726" s="150"/>
      <c r="SRW726" s="150"/>
      <c r="SRX726" s="150"/>
      <c r="SRY726" s="150"/>
      <c r="SRZ726" s="150"/>
      <c r="SSA726" s="150"/>
      <c r="SSB726" s="150"/>
      <c r="SSC726" s="150"/>
      <c r="SSD726" s="150"/>
      <c r="SSE726" s="150"/>
      <c r="SSF726" s="150"/>
      <c r="SSG726" s="150"/>
      <c r="SSH726" s="150"/>
      <c r="SSI726" s="150"/>
      <c r="SSJ726" s="150"/>
      <c r="SSK726" s="150"/>
      <c r="SSL726" s="150"/>
      <c r="SSM726" s="150"/>
      <c r="SSN726" s="150"/>
      <c r="SSO726" s="150"/>
      <c r="SSP726" s="150"/>
      <c r="SSQ726" s="150"/>
      <c r="SSR726" s="150"/>
      <c r="SSS726" s="150"/>
      <c r="SST726" s="150"/>
      <c r="SSU726" s="150"/>
      <c r="SSV726" s="150"/>
      <c r="SSW726" s="150"/>
      <c r="SSX726" s="150"/>
      <c r="SSY726" s="150"/>
      <c r="SSZ726" s="150"/>
      <c r="STA726" s="150"/>
      <c r="STB726" s="150"/>
      <c r="STC726" s="150"/>
      <c r="STD726" s="150"/>
      <c r="STE726" s="150"/>
      <c r="STF726" s="150"/>
      <c r="STG726" s="150"/>
      <c r="STH726" s="150"/>
      <c r="STI726" s="150"/>
      <c r="STJ726" s="150"/>
      <c r="STK726" s="150"/>
      <c r="STL726" s="150"/>
      <c r="STM726" s="150"/>
      <c r="STN726" s="150"/>
      <c r="STO726" s="150"/>
      <c r="STP726" s="150"/>
      <c r="STQ726" s="150"/>
      <c r="STR726" s="150"/>
      <c r="STS726" s="150"/>
      <c r="STT726" s="150"/>
      <c r="STU726" s="150"/>
      <c r="STV726" s="150"/>
      <c r="STW726" s="150"/>
      <c r="STX726" s="150"/>
      <c r="STY726" s="150"/>
      <c r="STZ726" s="150"/>
      <c r="SUA726" s="150"/>
      <c r="SUB726" s="150"/>
      <c r="SUC726" s="150"/>
      <c r="SUD726" s="150"/>
      <c r="SUE726" s="150"/>
      <c r="SUF726" s="150"/>
      <c r="SUG726" s="150"/>
      <c r="SUH726" s="150"/>
      <c r="SUI726" s="150"/>
      <c r="SUJ726" s="150"/>
      <c r="SUK726" s="150"/>
      <c r="SUL726" s="150"/>
      <c r="SUM726" s="150"/>
      <c r="SUN726" s="150"/>
      <c r="SUO726" s="150"/>
      <c r="SUP726" s="150"/>
      <c r="SUQ726" s="150"/>
      <c r="SUR726" s="150"/>
      <c r="SUS726" s="150"/>
      <c r="SUT726" s="150"/>
      <c r="SUU726" s="150"/>
      <c r="SUV726" s="150"/>
      <c r="SUW726" s="150"/>
      <c r="SUX726" s="150"/>
      <c r="SUY726" s="150"/>
      <c r="SUZ726" s="150"/>
      <c r="SVA726" s="150"/>
      <c r="SVB726" s="150"/>
      <c r="SVC726" s="150"/>
      <c r="SVD726" s="150"/>
      <c r="SVE726" s="150"/>
      <c r="SVF726" s="150"/>
      <c r="SVG726" s="150"/>
      <c r="SVH726" s="150"/>
      <c r="SVI726" s="150"/>
      <c r="SVJ726" s="150"/>
      <c r="SVK726" s="150"/>
      <c r="SVL726" s="150"/>
      <c r="SVM726" s="150"/>
      <c r="SVN726" s="150"/>
      <c r="SVO726" s="150"/>
      <c r="SVP726" s="150"/>
      <c r="SVQ726" s="150"/>
      <c r="SVR726" s="150"/>
      <c r="SVS726" s="150"/>
      <c r="SVT726" s="150"/>
      <c r="SVU726" s="150"/>
      <c r="SVV726" s="150"/>
      <c r="SVW726" s="150"/>
      <c r="SVX726" s="150"/>
      <c r="SVY726" s="150"/>
      <c r="SVZ726" s="150"/>
      <c r="SWA726" s="150"/>
      <c r="SWB726" s="150"/>
      <c r="SWC726" s="150"/>
      <c r="SWD726" s="150"/>
      <c r="SWE726" s="150"/>
      <c r="SWF726" s="150"/>
      <c r="SWG726" s="150"/>
      <c r="SWH726" s="150"/>
      <c r="SWI726" s="150"/>
      <c r="SWJ726" s="150"/>
      <c r="SWK726" s="150"/>
      <c r="SWL726" s="150"/>
      <c r="SWM726" s="150"/>
      <c r="SWN726" s="150"/>
      <c r="SWO726" s="150"/>
      <c r="SWP726" s="150"/>
      <c r="SWQ726" s="150"/>
      <c r="SWR726" s="150"/>
      <c r="SWS726" s="150"/>
      <c r="SWT726" s="150"/>
      <c r="SWU726" s="150"/>
      <c r="SWV726" s="150"/>
      <c r="SWW726" s="150"/>
      <c r="SWX726" s="150"/>
      <c r="SWY726" s="150"/>
      <c r="SWZ726" s="150"/>
      <c r="SXA726" s="150"/>
      <c r="SXB726" s="150"/>
      <c r="SXC726" s="150"/>
      <c r="SXD726" s="150"/>
      <c r="SXE726" s="150"/>
      <c r="SXF726" s="150"/>
      <c r="SXG726" s="150"/>
      <c r="SXH726" s="150"/>
      <c r="SXI726" s="150"/>
      <c r="SXJ726" s="150"/>
      <c r="SXK726" s="150"/>
      <c r="SXL726" s="150"/>
      <c r="SXM726" s="150"/>
      <c r="SXN726" s="150"/>
      <c r="SXO726" s="150"/>
      <c r="SXP726" s="150"/>
      <c r="SXQ726" s="150"/>
      <c r="SXR726" s="150"/>
      <c r="SXS726" s="150"/>
      <c r="SXT726" s="150"/>
      <c r="SXU726" s="150"/>
      <c r="SXV726" s="150"/>
      <c r="SXW726" s="150"/>
      <c r="SXX726" s="150"/>
      <c r="SXY726" s="150"/>
      <c r="SXZ726" s="150"/>
      <c r="SYA726" s="150"/>
      <c r="SYB726" s="150"/>
      <c r="SYC726" s="150"/>
      <c r="SYD726" s="150"/>
      <c r="SYE726" s="150"/>
      <c r="SYF726" s="150"/>
      <c r="SYG726" s="150"/>
      <c r="SYH726" s="150"/>
      <c r="SYI726" s="150"/>
      <c r="SYJ726" s="150"/>
      <c r="SYK726" s="150"/>
      <c r="SYL726" s="150"/>
      <c r="SYM726" s="150"/>
      <c r="SYN726" s="150"/>
      <c r="SYO726" s="150"/>
      <c r="SYP726" s="150"/>
      <c r="SYQ726" s="150"/>
      <c r="SYR726" s="150"/>
      <c r="SYS726" s="150"/>
      <c r="SYT726" s="150"/>
      <c r="SYU726" s="150"/>
      <c r="SYV726" s="150"/>
      <c r="SYW726" s="150"/>
      <c r="SYX726" s="150"/>
      <c r="SYY726" s="150"/>
      <c r="SYZ726" s="150"/>
      <c r="SZA726" s="150"/>
      <c r="SZB726" s="150"/>
      <c r="SZC726" s="150"/>
      <c r="SZD726" s="150"/>
      <c r="SZE726" s="150"/>
      <c r="SZF726" s="150"/>
      <c r="SZG726" s="150"/>
      <c r="SZH726" s="150"/>
      <c r="SZI726" s="150"/>
      <c r="SZJ726" s="150"/>
      <c r="SZK726" s="150"/>
      <c r="SZL726" s="150"/>
      <c r="SZM726" s="150"/>
      <c r="SZN726" s="150"/>
      <c r="SZO726" s="150"/>
      <c r="SZP726" s="150"/>
      <c r="SZQ726" s="150"/>
      <c r="SZR726" s="150"/>
      <c r="SZS726" s="150"/>
      <c r="SZT726" s="150"/>
      <c r="SZU726" s="150"/>
      <c r="SZV726" s="150"/>
      <c r="SZW726" s="150"/>
      <c r="SZX726" s="150"/>
      <c r="SZY726" s="150"/>
      <c r="SZZ726" s="150"/>
      <c r="TAA726" s="150"/>
      <c r="TAB726" s="150"/>
      <c r="TAC726" s="150"/>
      <c r="TAD726" s="150"/>
      <c r="TAE726" s="150"/>
      <c r="TAF726" s="150"/>
      <c r="TAG726" s="150"/>
      <c r="TAH726" s="150"/>
      <c r="TAI726" s="150"/>
      <c r="TAJ726" s="150"/>
      <c r="TAK726" s="150"/>
      <c r="TAL726" s="150"/>
      <c r="TAM726" s="150"/>
      <c r="TAN726" s="150"/>
      <c r="TAO726" s="150"/>
      <c r="TAP726" s="150"/>
      <c r="TAQ726" s="150"/>
      <c r="TAR726" s="150"/>
      <c r="TAS726" s="150"/>
      <c r="TAT726" s="150"/>
      <c r="TAU726" s="150"/>
      <c r="TAV726" s="150"/>
      <c r="TAW726" s="150"/>
      <c r="TAX726" s="150"/>
      <c r="TAY726" s="150"/>
      <c r="TAZ726" s="150"/>
      <c r="TBA726" s="150"/>
      <c r="TBB726" s="150"/>
      <c r="TBC726" s="150"/>
      <c r="TBD726" s="150"/>
      <c r="TBE726" s="150"/>
      <c r="TBF726" s="150"/>
      <c r="TBG726" s="150"/>
      <c r="TBH726" s="150"/>
      <c r="TBI726" s="150"/>
      <c r="TBJ726" s="150"/>
      <c r="TBK726" s="150"/>
      <c r="TBL726" s="150"/>
      <c r="TBM726" s="150"/>
      <c r="TBN726" s="150"/>
      <c r="TBO726" s="150"/>
      <c r="TBP726" s="150"/>
      <c r="TBQ726" s="150"/>
      <c r="TBR726" s="150"/>
      <c r="TBS726" s="150"/>
      <c r="TBT726" s="150"/>
      <c r="TBU726" s="150"/>
      <c r="TBV726" s="150"/>
      <c r="TBW726" s="150"/>
      <c r="TBX726" s="150"/>
      <c r="TBY726" s="150"/>
      <c r="TBZ726" s="150"/>
      <c r="TCA726" s="150"/>
      <c r="TCB726" s="150"/>
      <c r="TCC726" s="150"/>
      <c r="TCD726" s="150"/>
      <c r="TCE726" s="150"/>
      <c r="TCF726" s="150"/>
      <c r="TCG726" s="150"/>
      <c r="TCH726" s="150"/>
      <c r="TCI726" s="150"/>
      <c r="TCJ726" s="150"/>
      <c r="TCK726" s="150"/>
      <c r="TCL726" s="150"/>
      <c r="TCM726" s="150"/>
      <c r="TCN726" s="150"/>
      <c r="TCO726" s="150"/>
      <c r="TCP726" s="150"/>
      <c r="TCQ726" s="150"/>
      <c r="TCR726" s="150"/>
      <c r="TCS726" s="150"/>
      <c r="TCT726" s="150"/>
      <c r="TCU726" s="150"/>
      <c r="TCV726" s="150"/>
      <c r="TCW726" s="150"/>
      <c r="TCX726" s="150"/>
      <c r="TCY726" s="150"/>
      <c r="TCZ726" s="150"/>
      <c r="TDA726" s="150"/>
      <c r="TDB726" s="150"/>
      <c r="TDC726" s="150"/>
      <c r="TDD726" s="150"/>
      <c r="TDE726" s="150"/>
      <c r="TDF726" s="150"/>
      <c r="TDG726" s="150"/>
      <c r="TDH726" s="150"/>
      <c r="TDI726" s="150"/>
      <c r="TDJ726" s="150"/>
      <c r="TDK726" s="150"/>
      <c r="TDL726" s="150"/>
      <c r="TDM726" s="150"/>
      <c r="TDN726" s="150"/>
      <c r="TDO726" s="150"/>
      <c r="TDP726" s="150"/>
      <c r="TDQ726" s="150"/>
      <c r="TDR726" s="150"/>
      <c r="TDS726" s="150"/>
      <c r="TDT726" s="150"/>
      <c r="TDU726" s="150"/>
      <c r="TDV726" s="150"/>
      <c r="TDW726" s="150"/>
      <c r="TDX726" s="150"/>
      <c r="TDY726" s="150"/>
      <c r="TDZ726" s="150"/>
      <c r="TEA726" s="150"/>
      <c r="TEB726" s="150"/>
      <c r="TEC726" s="150"/>
      <c r="TED726" s="150"/>
      <c r="TEE726" s="150"/>
      <c r="TEF726" s="150"/>
      <c r="TEG726" s="150"/>
      <c r="TEH726" s="150"/>
      <c r="TEI726" s="150"/>
      <c r="TEJ726" s="150"/>
      <c r="TEK726" s="150"/>
      <c r="TEL726" s="150"/>
      <c r="TEM726" s="150"/>
      <c r="TEN726" s="150"/>
      <c r="TEO726" s="150"/>
      <c r="TEP726" s="150"/>
      <c r="TEQ726" s="150"/>
      <c r="TER726" s="150"/>
      <c r="TES726" s="150"/>
      <c r="TET726" s="150"/>
      <c r="TEU726" s="150"/>
      <c r="TEV726" s="150"/>
      <c r="TEW726" s="150"/>
      <c r="TEX726" s="150"/>
      <c r="TEY726" s="150"/>
      <c r="TEZ726" s="150"/>
      <c r="TFA726" s="150"/>
      <c r="TFB726" s="150"/>
      <c r="TFC726" s="150"/>
      <c r="TFD726" s="150"/>
      <c r="TFE726" s="150"/>
      <c r="TFF726" s="150"/>
      <c r="TFG726" s="150"/>
      <c r="TFH726" s="150"/>
      <c r="TFI726" s="150"/>
      <c r="TFJ726" s="150"/>
      <c r="TFK726" s="150"/>
      <c r="TFL726" s="150"/>
      <c r="TFM726" s="150"/>
      <c r="TFN726" s="150"/>
      <c r="TFO726" s="150"/>
      <c r="TFP726" s="150"/>
      <c r="TFQ726" s="150"/>
      <c r="TFR726" s="150"/>
      <c r="TFS726" s="150"/>
      <c r="TFT726" s="150"/>
      <c r="TFU726" s="150"/>
      <c r="TFV726" s="150"/>
      <c r="TFW726" s="150"/>
      <c r="TFX726" s="150"/>
      <c r="TFY726" s="150"/>
      <c r="TFZ726" s="150"/>
      <c r="TGA726" s="150"/>
      <c r="TGB726" s="150"/>
      <c r="TGC726" s="150"/>
      <c r="TGD726" s="150"/>
      <c r="TGE726" s="150"/>
      <c r="TGF726" s="150"/>
      <c r="TGG726" s="150"/>
      <c r="TGH726" s="150"/>
      <c r="TGI726" s="150"/>
      <c r="TGJ726" s="150"/>
      <c r="TGK726" s="150"/>
      <c r="TGL726" s="150"/>
      <c r="TGM726" s="150"/>
      <c r="TGN726" s="150"/>
      <c r="TGO726" s="150"/>
      <c r="TGP726" s="150"/>
      <c r="TGQ726" s="150"/>
      <c r="TGR726" s="150"/>
      <c r="TGS726" s="150"/>
      <c r="TGT726" s="150"/>
      <c r="TGU726" s="150"/>
      <c r="TGV726" s="150"/>
      <c r="TGW726" s="150"/>
      <c r="TGX726" s="150"/>
      <c r="TGY726" s="150"/>
      <c r="TGZ726" s="150"/>
      <c r="THA726" s="150"/>
      <c r="THB726" s="150"/>
      <c r="THC726" s="150"/>
      <c r="THD726" s="150"/>
      <c r="THE726" s="150"/>
      <c r="THF726" s="150"/>
      <c r="THG726" s="150"/>
      <c r="THH726" s="150"/>
      <c r="THI726" s="150"/>
      <c r="THJ726" s="150"/>
      <c r="THK726" s="150"/>
      <c r="THL726" s="150"/>
      <c r="THM726" s="150"/>
      <c r="THN726" s="150"/>
      <c r="THO726" s="150"/>
      <c r="THP726" s="150"/>
      <c r="THQ726" s="150"/>
      <c r="THR726" s="150"/>
      <c r="THS726" s="150"/>
      <c r="THT726" s="150"/>
      <c r="THU726" s="150"/>
      <c r="THV726" s="150"/>
      <c r="THW726" s="150"/>
      <c r="THX726" s="150"/>
      <c r="THY726" s="150"/>
      <c r="THZ726" s="150"/>
      <c r="TIA726" s="150"/>
      <c r="TIB726" s="150"/>
      <c r="TIC726" s="150"/>
      <c r="TID726" s="150"/>
      <c r="TIE726" s="150"/>
      <c r="TIF726" s="150"/>
      <c r="TIG726" s="150"/>
      <c r="TIH726" s="150"/>
      <c r="TII726" s="150"/>
      <c r="TIJ726" s="150"/>
      <c r="TIK726" s="150"/>
      <c r="TIL726" s="150"/>
      <c r="TIM726" s="150"/>
      <c r="TIN726" s="150"/>
      <c r="TIO726" s="150"/>
      <c r="TIP726" s="150"/>
      <c r="TIQ726" s="150"/>
      <c r="TIR726" s="150"/>
      <c r="TIS726" s="150"/>
      <c r="TIT726" s="150"/>
      <c r="TIU726" s="150"/>
      <c r="TIV726" s="150"/>
      <c r="TIW726" s="150"/>
      <c r="TIX726" s="150"/>
      <c r="TIY726" s="150"/>
      <c r="TIZ726" s="150"/>
      <c r="TJA726" s="150"/>
      <c r="TJB726" s="150"/>
      <c r="TJC726" s="150"/>
      <c r="TJD726" s="150"/>
      <c r="TJE726" s="150"/>
      <c r="TJF726" s="150"/>
      <c r="TJG726" s="150"/>
      <c r="TJH726" s="150"/>
      <c r="TJI726" s="150"/>
      <c r="TJJ726" s="150"/>
      <c r="TJK726" s="150"/>
      <c r="TJL726" s="150"/>
      <c r="TJM726" s="150"/>
      <c r="TJN726" s="150"/>
      <c r="TJO726" s="150"/>
      <c r="TJP726" s="150"/>
      <c r="TJQ726" s="150"/>
      <c r="TJR726" s="150"/>
      <c r="TJS726" s="150"/>
      <c r="TJT726" s="150"/>
      <c r="TJU726" s="150"/>
      <c r="TJV726" s="150"/>
      <c r="TJW726" s="150"/>
      <c r="TJX726" s="150"/>
      <c r="TJY726" s="150"/>
      <c r="TJZ726" s="150"/>
      <c r="TKA726" s="150"/>
      <c r="TKB726" s="150"/>
      <c r="TKC726" s="150"/>
      <c r="TKD726" s="150"/>
      <c r="TKE726" s="150"/>
      <c r="TKF726" s="150"/>
      <c r="TKG726" s="150"/>
      <c r="TKH726" s="150"/>
      <c r="TKI726" s="150"/>
      <c r="TKJ726" s="150"/>
      <c r="TKK726" s="150"/>
      <c r="TKL726" s="150"/>
      <c r="TKM726" s="150"/>
      <c r="TKN726" s="150"/>
      <c r="TKO726" s="150"/>
      <c r="TKP726" s="150"/>
      <c r="TKQ726" s="150"/>
      <c r="TKR726" s="150"/>
      <c r="TKS726" s="150"/>
      <c r="TKT726" s="150"/>
      <c r="TKU726" s="150"/>
      <c r="TKV726" s="150"/>
      <c r="TKW726" s="150"/>
      <c r="TKX726" s="150"/>
      <c r="TKY726" s="150"/>
      <c r="TKZ726" s="150"/>
      <c r="TLA726" s="150"/>
      <c r="TLB726" s="150"/>
      <c r="TLC726" s="150"/>
      <c r="TLD726" s="150"/>
      <c r="TLE726" s="150"/>
      <c r="TLF726" s="150"/>
      <c r="TLG726" s="150"/>
      <c r="TLH726" s="150"/>
      <c r="TLI726" s="150"/>
      <c r="TLJ726" s="150"/>
      <c r="TLK726" s="150"/>
      <c r="TLL726" s="150"/>
      <c r="TLM726" s="150"/>
      <c r="TLN726" s="150"/>
      <c r="TLO726" s="150"/>
      <c r="TLP726" s="150"/>
      <c r="TLQ726" s="150"/>
      <c r="TLR726" s="150"/>
      <c r="TLS726" s="150"/>
      <c r="TLT726" s="150"/>
      <c r="TLU726" s="150"/>
      <c r="TLV726" s="150"/>
      <c r="TLW726" s="150"/>
      <c r="TLX726" s="150"/>
      <c r="TLY726" s="150"/>
      <c r="TLZ726" s="150"/>
      <c r="TMA726" s="150"/>
      <c r="TMB726" s="150"/>
      <c r="TMC726" s="150"/>
      <c r="TMD726" s="150"/>
      <c r="TME726" s="150"/>
      <c r="TMF726" s="150"/>
      <c r="TMG726" s="150"/>
      <c r="TMH726" s="150"/>
      <c r="TMI726" s="150"/>
      <c r="TMJ726" s="150"/>
      <c r="TMK726" s="150"/>
      <c r="TML726" s="150"/>
      <c r="TMM726" s="150"/>
      <c r="TMN726" s="150"/>
      <c r="TMO726" s="150"/>
      <c r="TMP726" s="150"/>
      <c r="TMQ726" s="150"/>
      <c r="TMR726" s="150"/>
      <c r="TMS726" s="150"/>
      <c r="TMT726" s="150"/>
      <c r="TMU726" s="150"/>
      <c r="TMV726" s="150"/>
      <c r="TMW726" s="150"/>
      <c r="TMX726" s="150"/>
      <c r="TMY726" s="150"/>
      <c r="TMZ726" s="150"/>
      <c r="TNA726" s="150"/>
      <c r="TNB726" s="150"/>
      <c r="TNC726" s="150"/>
      <c r="TND726" s="150"/>
      <c r="TNE726" s="150"/>
      <c r="TNF726" s="150"/>
      <c r="TNG726" s="150"/>
      <c r="TNH726" s="150"/>
      <c r="TNI726" s="150"/>
      <c r="TNJ726" s="150"/>
      <c r="TNK726" s="150"/>
      <c r="TNL726" s="150"/>
      <c r="TNM726" s="150"/>
      <c r="TNN726" s="150"/>
      <c r="TNO726" s="150"/>
      <c r="TNP726" s="150"/>
      <c r="TNQ726" s="150"/>
      <c r="TNR726" s="150"/>
      <c r="TNS726" s="150"/>
      <c r="TNT726" s="150"/>
      <c r="TNU726" s="150"/>
      <c r="TNV726" s="150"/>
      <c r="TNW726" s="150"/>
      <c r="TNX726" s="150"/>
      <c r="TNY726" s="150"/>
      <c r="TNZ726" s="150"/>
      <c r="TOA726" s="150"/>
      <c r="TOB726" s="150"/>
      <c r="TOC726" s="150"/>
      <c r="TOD726" s="150"/>
      <c r="TOE726" s="150"/>
      <c r="TOF726" s="150"/>
      <c r="TOG726" s="150"/>
      <c r="TOH726" s="150"/>
      <c r="TOI726" s="150"/>
      <c r="TOJ726" s="150"/>
      <c r="TOK726" s="150"/>
      <c r="TOL726" s="150"/>
      <c r="TOM726" s="150"/>
      <c r="TON726" s="150"/>
      <c r="TOO726" s="150"/>
      <c r="TOP726" s="150"/>
      <c r="TOQ726" s="150"/>
      <c r="TOR726" s="150"/>
      <c r="TOS726" s="150"/>
      <c r="TOT726" s="150"/>
      <c r="TOU726" s="150"/>
      <c r="TOV726" s="150"/>
      <c r="TOW726" s="150"/>
      <c r="TOX726" s="150"/>
      <c r="TOY726" s="150"/>
      <c r="TOZ726" s="150"/>
      <c r="TPA726" s="150"/>
      <c r="TPB726" s="150"/>
      <c r="TPC726" s="150"/>
      <c r="TPD726" s="150"/>
      <c r="TPE726" s="150"/>
      <c r="TPF726" s="150"/>
      <c r="TPG726" s="150"/>
      <c r="TPH726" s="150"/>
      <c r="TPI726" s="150"/>
      <c r="TPJ726" s="150"/>
      <c r="TPK726" s="150"/>
      <c r="TPL726" s="150"/>
      <c r="TPM726" s="150"/>
      <c r="TPN726" s="150"/>
      <c r="TPO726" s="150"/>
      <c r="TPP726" s="150"/>
      <c r="TPQ726" s="150"/>
      <c r="TPR726" s="150"/>
      <c r="TPS726" s="150"/>
      <c r="TPT726" s="150"/>
      <c r="TPU726" s="150"/>
      <c r="TPV726" s="150"/>
      <c r="TPW726" s="150"/>
      <c r="TPX726" s="150"/>
      <c r="TPY726" s="150"/>
      <c r="TPZ726" s="150"/>
      <c r="TQA726" s="150"/>
      <c r="TQB726" s="150"/>
      <c r="TQC726" s="150"/>
      <c r="TQD726" s="150"/>
      <c r="TQE726" s="150"/>
      <c r="TQF726" s="150"/>
      <c r="TQG726" s="150"/>
      <c r="TQH726" s="150"/>
      <c r="TQI726" s="150"/>
      <c r="TQJ726" s="150"/>
      <c r="TQK726" s="150"/>
      <c r="TQL726" s="150"/>
      <c r="TQM726" s="150"/>
      <c r="TQN726" s="150"/>
      <c r="TQO726" s="150"/>
      <c r="TQP726" s="150"/>
      <c r="TQQ726" s="150"/>
      <c r="TQR726" s="150"/>
      <c r="TQS726" s="150"/>
      <c r="TQT726" s="150"/>
      <c r="TQU726" s="150"/>
      <c r="TQV726" s="150"/>
      <c r="TQW726" s="150"/>
      <c r="TQX726" s="150"/>
      <c r="TQY726" s="150"/>
      <c r="TQZ726" s="150"/>
      <c r="TRA726" s="150"/>
      <c r="TRB726" s="150"/>
      <c r="TRC726" s="150"/>
      <c r="TRD726" s="150"/>
      <c r="TRE726" s="150"/>
      <c r="TRF726" s="150"/>
      <c r="TRG726" s="150"/>
      <c r="TRH726" s="150"/>
      <c r="TRI726" s="150"/>
      <c r="TRJ726" s="150"/>
      <c r="TRK726" s="150"/>
      <c r="TRL726" s="150"/>
      <c r="TRM726" s="150"/>
      <c r="TRN726" s="150"/>
      <c r="TRO726" s="150"/>
      <c r="TRP726" s="150"/>
      <c r="TRQ726" s="150"/>
      <c r="TRR726" s="150"/>
      <c r="TRS726" s="150"/>
      <c r="TRT726" s="150"/>
      <c r="TRU726" s="150"/>
      <c r="TRV726" s="150"/>
      <c r="TRW726" s="150"/>
      <c r="TRX726" s="150"/>
      <c r="TRY726" s="150"/>
      <c r="TRZ726" s="150"/>
      <c r="TSA726" s="150"/>
      <c r="TSB726" s="150"/>
      <c r="TSC726" s="150"/>
      <c r="TSD726" s="150"/>
      <c r="TSE726" s="150"/>
      <c r="TSF726" s="150"/>
      <c r="TSG726" s="150"/>
      <c r="TSH726" s="150"/>
      <c r="TSI726" s="150"/>
      <c r="TSJ726" s="150"/>
      <c r="TSK726" s="150"/>
      <c r="TSL726" s="150"/>
      <c r="TSM726" s="150"/>
      <c r="TSN726" s="150"/>
      <c r="TSO726" s="150"/>
      <c r="TSP726" s="150"/>
      <c r="TSQ726" s="150"/>
      <c r="TSR726" s="150"/>
      <c r="TSS726" s="150"/>
      <c r="TST726" s="150"/>
      <c r="TSU726" s="150"/>
      <c r="TSV726" s="150"/>
      <c r="TSW726" s="150"/>
      <c r="TSX726" s="150"/>
      <c r="TSY726" s="150"/>
      <c r="TSZ726" s="150"/>
      <c r="TTA726" s="150"/>
      <c r="TTB726" s="150"/>
      <c r="TTC726" s="150"/>
      <c r="TTD726" s="150"/>
      <c r="TTE726" s="150"/>
      <c r="TTF726" s="150"/>
      <c r="TTG726" s="150"/>
      <c r="TTH726" s="150"/>
      <c r="TTI726" s="150"/>
      <c r="TTJ726" s="150"/>
      <c r="TTK726" s="150"/>
      <c r="TTL726" s="150"/>
      <c r="TTM726" s="150"/>
      <c r="TTN726" s="150"/>
      <c r="TTO726" s="150"/>
      <c r="TTP726" s="150"/>
      <c r="TTQ726" s="150"/>
      <c r="TTR726" s="150"/>
      <c r="TTS726" s="150"/>
      <c r="TTT726" s="150"/>
      <c r="TTU726" s="150"/>
      <c r="TTV726" s="150"/>
      <c r="TTW726" s="150"/>
      <c r="TTX726" s="150"/>
      <c r="TTY726" s="150"/>
      <c r="TTZ726" s="150"/>
      <c r="TUA726" s="150"/>
      <c r="TUB726" s="150"/>
      <c r="TUC726" s="150"/>
      <c r="TUD726" s="150"/>
      <c r="TUE726" s="150"/>
      <c r="TUF726" s="150"/>
      <c r="TUG726" s="150"/>
      <c r="TUH726" s="150"/>
      <c r="TUI726" s="150"/>
      <c r="TUJ726" s="150"/>
      <c r="TUK726" s="150"/>
      <c r="TUL726" s="150"/>
      <c r="TUM726" s="150"/>
      <c r="TUN726" s="150"/>
      <c r="TUO726" s="150"/>
      <c r="TUP726" s="150"/>
      <c r="TUQ726" s="150"/>
      <c r="TUR726" s="150"/>
      <c r="TUS726" s="150"/>
      <c r="TUT726" s="150"/>
      <c r="TUU726" s="150"/>
      <c r="TUV726" s="150"/>
      <c r="TUW726" s="150"/>
      <c r="TUX726" s="150"/>
      <c r="TUY726" s="150"/>
      <c r="TUZ726" s="150"/>
      <c r="TVA726" s="150"/>
      <c r="TVB726" s="150"/>
      <c r="TVC726" s="150"/>
      <c r="TVD726" s="150"/>
      <c r="TVE726" s="150"/>
      <c r="TVF726" s="150"/>
      <c r="TVG726" s="150"/>
      <c r="TVH726" s="150"/>
      <c r="TVI726" s="150"/>
      <c r="TVJ726" s="150"/>
      <c r="TVK726" s="150"/>
      <c r="TVL726" s="150"/>
      <c r="TVM726" s="150"/>
      <c r="TVN726" s="150"/>
      <c r="TVO726" s="150"/>
      <c r="TVP726" s="150"/>
      <c r="TVQ726" s="150"/>
      <c r="TVR726" s="150"/>
      <c r="TVS726" s="150"/>
      <c r="TVT726" s="150"/>
      <c r="TVU726" s="150"/>
      <c r="TVV726" s="150"/>
      <c r="TVW726" s="150"/>
      <c r="TVX726" s="150"/>
      <c r="TVY726" s="150"/>
      <c r="TVZ726" s="150"/>
      <c r="TWA726" s="150"/>
      <c r="TWB726" s="150"/>
      <c r="TWC726" s="150"/>
      <c r="TWD726" s="150"/>
      <c r="TWE726" s="150"/>
      <c r="TWF726" s="150"/>
      <c r="TWG726" s="150"/>
      <c r="TWH726" s="150"/>
      <c r="TWI726" s="150"/>
      <c r="TWJ726" s="150"/>
      <c r="TWK726" s="150"/>
      <c r="TWL726" s="150"/>
      <c r="TWM726" s="150"/>
      <c r="TWN726" s="150"/>
      <c r="TWO726" s="150"/>
      <c r="TWP726" s="150"/>
      <c r="TWQ726" s="150"/>
      <c r="TWR726" s="150"/>
      <c r="TWS726" s="150"/>
      <c r="TWT726" s="150"/>
      <c r="TWU726" s="150"/>
      <c r="TWV726" s="150"/>
      <c r="TWW726" s="150"/>
      <c r="TWX726" s="150"/>
      <c r="TWY726" s="150"/>
      <c r="TWZ726" s="150"/>
      <c r="TXA726" s="150"/>
      <c r="TXB726" s="150"/>
      <c r="TXC726" s="150"/>
      <c r="TXD726" s="150"/>
      <c r="TXE726" s="150"/>
      <c r="TXF726" s="150"/>
      <c r="TXG726" s="150"/>
      <c r="TXH726" s="150"/>
      <c r="TXI726" s="150"/>
      <c r="TXJ726" s="150"/>
      <c r="TXK726" s="150"/>
      <c r="TXL726" s="150"/>
      <c r="TXM726" s="150"/>
      <c r="TXN726" s="150"/>
      <c r="TXO726" s="150"/>
      <c r="TXP726" s="150"/>
      <c r="TXQ726" s="150"/>
      <c r="TXR726" s="150"/>
      <c r="TXS726" s="150"/>
      <c r="TXT726" s="150"/>
      <c r="TXU726" s="150"/>
      <c r="TXV726" s="150"/>
      <c r="TXW726" s="150"/>
      <c r="TXX726" s="150"/>
      <c r="TXY726" s="150"/>
      <c r="TXZ726" s="150"/>
      <c r="TYA726" s="150"/>
      <c r="TYB726" s="150"/>
      <c r="TYC726" s="150"/>
      <c r="TYD726" s="150"/>
      <c r="TYE726" s="150"/>
      <c r="TYF726" s="150"/>
      <c r="TYG726" s="150"/>
      <c r="TYH726" s="150"/>
      <c r="TYI726" s="150"/>
      <c r="TYJ726" s="150"/>
      <c r="TYK726" s="150"/>
      <c r="TYL726" s="150"/>
      <c r="TYM726" s="150"/>
      <c r="TYN726" s="150"/>
      <c r="TYO726" s="150"/>
      <c r="TYP726" s="150"/>
      <c r="TYQ726" s="150"/>
      <c r="TYR726" s="150"/>
      <c r="TYS726" s="150"/>
      <c r="TYT726" s="150"/>
      <c r="TYU726" s="150"/>
      <c r="TYV726" s="150"/>
      <c r="TYW726" s="150"/>
      <c r="TYX726" s="150"/>
      <c r="TYY726" s="150"/>
      <c r="TYZ726" s="150"/>
      <c r="TZA726" s="150"/>
      <c r="TZB726" s="150"/>
      <c r="TZC726" s="150"/>
      <c r="TZD726" s="150"/>
      <c r="TZE726" s="150"/>
      <c r="TZF726" s="150"/>
      <c r="TZG726" s="150"/>
      <c r="TZH726" s="150"/>
      <c r="TZI726" s="150"/>
      <c r="TZJ726" s="150"/>
      <c r="TZK726" s="150"/>
      <c r="TZL726" s="150"/>
      <c r="TZM726" s="150"/>
      <c r="TZN726" s="150"/>
      <c r="TZO726" s="150"/>
      <c r="TZP726" s="150"/>
      <c r="TZQ726" s="150"/>
      <c r="TZR726" s="150"/>
      <c r="TZS726" s="150"/>
      <c r="TZT726" s="150"/>
      <c r="TZU726" s="150"/>
      <c r="TZV726" s="150"/>
      <c r="TZW726" s="150"/>
      <c r="TZX726" s="150"/>
      <c r="TZY726" s="150"/>
      <c r="TZZ726" s="150"/>
      <c r="UAA726" s="150"/>
      <c r="UAB726" s="150"/>
      <c r="UAC726" s="150"/>
      <c r="UAD726" s="150"/>
      <c r="UAE726" s="150"/>
      <c r="UAF726" s="150"/>
      <c r="UAG726" s="150"/>
      <c r="UAH726" s="150"/>
      <c r="UAI726" s="150"/>
      <c r="UAJ726" s="150"/>
      <c r="UAK726" s="150"/>
      <c r="UAL726" s="150"/>
      <c r="UAM726" s="150"/>
      <c r="UAN726" s="150"/>
      <c r="UAO726" s="150"/>
      <c r="UAP726" s="150"/>
      <c r="UAQ726" s="150"/>
      <c r="UAR726" s="150"/>
      <c r="UAS726" s="150"/>
      <c r="UAT726" s="150"/>
      <c r="UAU726" s="150"/>
      <c r="UAV726" s="150"/>
      <c r="UAW726" s="150"/>
      <c r="UAX726" s="150"/>
      <c r="UAY726" s="150"/>
      <c r="UAZ726" s="150"/>
      <c r="UBA726" s="150"/>
      <c r="UBB726" s="150"/>
      <c r="UBC726" s="150"/>
      <c r="UBD726" s="150"/>
      <c r="UBE726" s="150"/>
      <c r="UBF726" s="150"/>
      <c r="UBG726" s="150"/>
      <c r="UBH726" s="150"/>
      <c r="UBI726" s="150"/>
      <c r="UBJ726" s="150"/>
      <c r="UBK726" s="150"/>
      <c r="UBL726" s="150"/>
      <c r="UBM726" s="150"/>
      <c r="UBN726" s="150"/>
      <c r="UBO726" s="150"/>
      <c r="UBP726" s="150"/>
      <c r="UBQ726" s="150"/>
      <c r="UBR726" s="150"/>
      <c r="UBS726" s="150"/>
      <c r="UBT726" s="150"/>
      <c r="UBU726" s="150"/>
      <c r="UBV726" s="150"/>
      <c r="UBW726" s="150"/>
      <c r="UBX726" s="150"/>
      <c r="UBY726" s="150"/>
      <c r="UBZ726" s="150"/>
      <c r="UCA726" s="150"/>
      <c r="UCB726" s="150"/>
      <c r="UCC726" s="150"/>
      <c r="UCD726" s="150"/>
      <c r="UCE726" s="150"/>
      <c r="UCF726" s="150"/>
      <c r="UCG726" s="150"/>
      <c r="UCH726" s="150"/>
      <c r="UCI726" s="150"/>
      <c r="UCJ726" s="150"/>
      <c r="UCK726" s="150"/>
      <c r="UCL726" s="150"/>
      <c r="UCM726" s="150"/>
      <c r="UCN726" s="150"/>
      <c r="UCO726" s="150"/>
      <c r="UCP726" s="150"/>
      <c r="UCQ726" s="150"/>
      <c r="UCR726" s="150"/>
      <c r="UCS726" s="150"/>
      <c r="UCT726" s="150"/>
      <c r="UCU726" s="150"/>
      <c r="UCV726" s="150"/>
      <c r="UCW726" s="150"/>
      <c r="UCX726" s="150"/>
      <c r="UCY726" s="150"/>
      <c r="UCZ726" s="150"/>
      <c r="UDA726" s="150"/>
      <c r="UDB726" s="150"/>
      <c r="UDC726" s="150"/>
      <c r="UDD726" s="150"/>
      <c r="UDE726" s="150"/>
      <c r="UDF726" s="150"/>
      <c r="UDG726" s="150"/>
      <c r="UDH726" s="150"/>
      <c r="UDI726" s="150"/>
      <c r="UDJ726" s="150"/>
      <c r="UDK726" s="150"/>
      <c r="UDL726" s="150"/>
      <c r="UDM726" s="150"/>
      <c r="UDN726" s="150"/>
      <c r="UDO726" s="150"/>
      <c r="UDP726" s="150"/>
      <c r="UDQ726" s="150"/>
      <c r="UDR726" s="150"/>
      <c r="UDS726" s="150"/>
      <c r="UDT726" s="150"/>
      <c r="UDU726" s="150"/>
      <c r="UDV726" s="150"/>
      <c r="UDW726" s="150"/>
      <c r="UDX726" s="150"/>
      <c r="UDY726" s="150"/>
      <c r="UDZ726" s="150"/>
      <c r="UEA726" s="150"/>
      <c r="UEB726" s="150"/>
      <c r="UEC726" s="150"/>
      <c r="UED726" s="150"/>
      <c r="UEE726" s="150"/>
      <c r="UEF726" s="150"/>
      <c r="UEG726" s="150"/>
      <c r="UEH726" s="150"/>
      <c r="UEI726" s="150"/>
      <c r="UEJ726" s="150"/>
      <c r="UEK726" s="150"/>
      <c r="UEL726" s="150"/>
      <c r="UEM726" s="150"/>
      <c r="UEN726" s="150"/>
      <c r="UEO726" s="150"/>
      <c r="UEP726" s="150"/>
      <c r="UEQ726" s="150"/>
      <c r="UER726" s="150"/>
      <c r="UES726" s="150"/>
      <c r="UET726" s="150"/>
      <c r="UEU726" s="150"/>
      <c r="UEV726" s="150"/>
      <c r="UEW726" s="150"/>
      <c r="UEX726" s="150"/>
      <c r="UEY726" s="150"/>
      <c r="UEZ726" s="150"/>
      <c r="UFA726" s="150"/>
      <c r="UFB726" s="150"/>
      <c r="UFC726" s="150"/>
      <c r="UFD726" s="150"/>
      <c r="UFE726" s="150"/>
      <c r="UFF726" s="150"/>
      <c r="UFG726" s="150"/>
      <c r="UFH726" s="150"/>
      <c r="UFI726" s="150"/>
      <c r="UFJ726" s="150"/>
      <c r="UFK726" s="150"/>
      <c r="UFL726" s="150"/>
      <c r="UFM726" s="150"/>
      <c r="UFN726" s="150"/>
      <c r="UFO726" s="150"/>
      <c r="UFP726" s="150"/>
      <c r="UFQ726" s="150"/>
      <c r="UFR726" s="150"/>
      <c r="UFS726" s="150"/>
      <c r="UFT726" s="150"/>
      <c r="UFU726" s="150"/>
      <c r="UFV726" s="150"/>
      <c r="UFW726" s="150"/>
      <c r="UFX726" s="150"/>
      <c r="UFY726" s="150"/>
      <c r="UFZ726" s="150"/>
      <c r="UGA726" s="150"/>
      <c r="UGB726" s="150"/>
      <c r="UGC726" s="150"/>
      <c r="UGD726" s="150"/>
      <c r="UGE726" s="150"/>
      <c r="UGF726" s="150"/>
      <c r="UGG726" s="150"/>
      <c r="UGH726" s="150"/>
      <c r="UGI726" s="150"/>
      <c r="UGJ726" s="150"/>
      <c r="UGK726" s="150"/>
      <c r="UGL726" s="150"/>
      <c r="UGM726" s="150"/>
      <c r="UGN726" s="150"/>
      <c r="UGO726" s="150"/>
      <c r="UGP726" s="150"/>
      <c r="UGQ726" s="150"/>
      <c r="UGR726" s="150"/>
      <c r="UGS726" s="150"/>
      <c r="UGT726" s="150"/>
      <c r="UGU726" s="150"/>
      <c r="UGV726" s="150"/>
      <c r="UGW726" s="150"/>
      <c r="UGX726" s="150"/>
      <c r="UGY726" s="150"/>
      <c r="UGZ726" s="150"/>
      <c r="UHA726" s="150"/>
      <c r="UHB726" s="150"/>
      <c r="UHC726" s="150"/>
      <c r="UHD726" s="150"/>
      <c r="UHE726" s="150"/>
      <c r="UHF726" s="150"/>
      <c r="UHG726" s="150"/>
      <c r="UHH726" s="150"/>
      <c r="UHI726" s="150"/>
      <c r="UHJ726" s="150"/>
      <c r="UHK726" s="150"/>
      <c r="UHL726" s="150"/>
      <c r="UHM726" s="150"/>
      <c r="UHN726" s="150"/>
      <c r="UHO726" s="150"/>
      <c r="UHP726" s="150"/>
      <c r="UHQ726" s="150"/>
      <c r="UHR726" s="150"/>
      <c r="UHS726" s="150"/>
      <c r="UHT726" s="150"/>
      <c r="UHU726" s="150"/>
      <c r="UHV726" s="150"/>
      <c r="UHW726" s="150"/>
      <c r="UHX726" s="150"/>
      <c r="UHY726" s="150"/>
      <c r="UHZ726" s="150"/>
      <c r="UIA726" s="150"/>
      <c r="UIB726" s="150"/>
      <c r="UIC726" s="150"/>
      <c r="UID726" s="150"/>
      <c r="UIE726" s="150"/>
      <c r="UIF726" s="150"/>
      <c r="UIG726" s="150"/>
      <c r="UIH726" s="150"/>
      <c r="UII726" s="150"/>
      <c r="UIJ726" s="150"/>
      <c r="UIK726" s="150"/>
      <c r="UIL726" s="150"/>
      <c r="UIM726" s="150"/>
      <c r="UIN726" s="150"/>
      <c r="UIO726" s="150"/>
      <c r="UIP726" s="150"/>
      <c r="UIQ726" s="150"/>
      <c r="UIR726" s="150"/>
      <c r="UIS726" s="150"/>
      <c r="UIT726" s="150"/>
      <c r="UIU726" s="150"/>
      <c r="UIV726" s="150"/>
      <c r="UIW726" s="150"/>
      <c r="UIX726" s="150"/>
      <c r="UIY726" s="150"/>
      <c r="UIZ726" s="150"/>
      <c r="UJA726" s="150"/>
      <c r="UJB726" s="150"/>
      <c r="UJC726" s="150"/>
      <c r="UJD726" s="150"/>
      <c r="UJE726" s="150"/>
      <c r="UJF726" s="150"/>
      <c r="UJG726" s="150"/>
      <c r="UJH726" s="150"/>
      <c r="UJI726" s="150"/>
      <c r="UJJ726" s="150"/>
      <c r="UJK726" s="150"/>
      <c r="UJL726" s="150"/>
      <c r="UJM726" s="150"/>
      <c r="UJN726" s="150"/>
      <c r="UJO726" s="150"/>
      <c r="UJP726" s="150"/>
      <c r="UJQ726" s="150"/>
      <c r="UJR726" s="150"/>
      <c r="UJS726" s="150"/>
      <c r="UJT726" s="150"/>
      <c r="UJU726" s="150"/>
      <c r="UJV726" s="150"/>
      <c r="UJW726" s="150"/>
      <c r="UJX726" s="150"/>
      <c r="UJY726" s="150"/>
      <c r="UJZ726" s="150"/>
      <c r="UKA726" s="150"/>
      <c r="UKB726" s="150"/>
      <c r="UKC726" s="150"/>
      <c r="UKD726" s="150"/>
      <c r="UKE726" s="150"/>
      <c r="UKF726" s="150"/>
      <c r="UKG726" s="150"/>
      <c r="UKH726" s="150"/>
      <c r="UKI726" s="150"/>
      <c r="UKJ726" s="150"/>
      <c r="UKK726" s="150"/>
      <c r="UKL726" s="150"/>
      <c r="UKM726" s="150"/>
      <c r="UKN726" s="150"/>
      <c r="UKO726" s="150"/>
      <c r="UKP726" s="150"/>
      <c r="UKQ726" s="150"/>
      <c r="UKR726" s="150"/>
      <c r="UKS726" s="150"/>
      <c r="UKT726" s="150"/>
      <c r="UKU726" s="150"/>
      <c r="UKV726" s="150"/>
      <c r="UKW726" s="150"/>
      <c r="UKX726" s="150"/>
      <c r="UKY726" s="150"/>
      <c r="UKZ726" s="150"/>
      <c r="ULA726" s="150"/>
      <c r="ULB726" s="150"/>
      <c r="ULC726" s="150"/>
      <c r="ULD726" s="150"/>
      <c r="ULE726" s="150"/>
      <c r="ULF726" s="150"/>
      <c r="ULG726" s="150"/>
      <c r="ULH726" s="150"/>
      <c r="ULI726" s="150"/>
      <c r="ULJ726" s="150"/>
      <c r="ULK726" s="150"/>
      <c r="ULL726" s="150"/>
      <c r="ULM726" s="150"/>
      <c r="ULN726" s="150"/>
      <c r="ULO726" s="150"/>
      <c r="ULP726" s="150"/>
      <c r="ULQ726" s="150"/>
      <c r="ULR726" s="150"/>
      <c r="ULS726" s="150"/>
      <c r="ULT726" s="150"/>
      <c r="ULU726" s="150"/>
      <c r="ULV726" s="150"/>
      <c r="ULW726" s="150"/>
      <c r="ULX726" s="150"/>
      <c r="ULY726" s="150"/>
      <c r="ULZ726" s="150"/>
      <c r="UMA726" s="150"/>
      <c r="UMB726" s="150"/>
      <c r="UMC726" s="150"/>
      <c r="UMD726" s="150"/>
      <c r="UME726" s="150"/>
      <c r="UMF726" s="150"/>
      <c r="UMG726" s="150"/>
      <c r="UMH726" s="150"/>
      <c r="UMI726" s="150"/>
      <c r="UMJ726" s="150"/>
      <c r="UMK726" s="150"/>
      <c r="UML726" s="150"/>
      <c r="UMM726" s="150"/>
      <c r="UMN726" s="150"/>
      <c r="UMO726" s="150"/>
      <c r="UMP726" s="150"/>
      <c r="UMQ726" s="150"/>
      <c r="UMR726" s="150"/>
      <c r="UMS726" s="150"/>
      <c r="UMT726" s="150"/>
      <c r="UMU726" s="150"/>
      <c r="UMV726" s="150"/>
      <c r="UMW726" s="150"/>
      <c r="UMX726" s="150"/>
      <c r="UMY726" s="150"/>
      <c r="UMZ726" s="150"/>
      <c r="UNA726" s="150"/>
      <c r="UNB726" s="150"/>
      <c r="UNC726" s="150"/>
      <c r="UND726" s="150"/>
      <c r="UNE726" s="150"/>
      <c r="UNF726" s="150"/>
      <c r="UNG726" s="150"/>
      <c r="UNH726" s="150"/>
      <c r="UNI726" s="150"/>
      <c r="UNJ726" s="150"/>
      <c r="UNK726" s="150"/>
      <c r="UNL726" s="150"/>
      <c r="UNM726" s="150"/>
      <c r="UNN726" s="150"/>
      <c r="UNO726" s="150"/>
      <c r="UNP726" s="150"/>
      <c r="UNQ726" s="150"/>
      <c r="UNR726" s="150"/>
      <c r="UNS726" s="150"/>
      <c r="UNT726" s="150"/>
      <c r="UNU726" s="150"/>
      <c r="UNV726" s="150"/>
      <c r="UNW726" s="150"/>
      <c r="UNX726" s="150"/>
      <c r="UNY726" s="150"/>
      <c r="UNZ726" s="150"/>
      <c r="UOA726" s="150"/>
      <c r="UOB726" s="150"/>
      <c r="UOC726" s="150"/>
      <c r="UOD726" s="150"/>
      <c r="UOE726" s="150"/>
      <c r="UOF726" s="150"/>
      <c r="UOG726" s="150"/>
      <c r="UOH726" s="150"/>
      <c r="UOI726" s="150"/>
      <c r="UOJ726" s="150"/>
      <c r="UOK726" s="150"/>
      <c r="UOL726" s="150"/>
      <c r="UOM726" s="150"/>
      <c r="UON726" s="150"/>
      <c r="UOO726" s="150"/>
      <c r="UOP726" s="150"/>
      <c r="UOQ726" s="150"/>
      <c r="UOR726" s="150"/>
      <c r="UOS726" s="150"/>
      <c r="UOT726" s="150"/>
      <c r="UOU726" s="150"/>
      <c r="UOV726" s="150"/>
      <c r="UOW726" s="150"/>
      <c r="UOX726" s="150"/>
      <c r="UOY726" s="150"/>
      <c r="UOZ726" s="150"/>
      <c r="UPA726" s="150"/>
      <c r="UPB726" s="150"/>
      <c r="UPC726" s="150"/>
      <c r="UPD726" s="150"/>
      <c r="UPE726" s="150"/>
      <c r="UPF726" s="150"/>
      <c r="UPG726" s="150"/>
      <c r="UPH726" s="150"/>
      <c r="UPI726" s="150"/>
      <c r="UPJ726" s="150"/>
      <c r="UPK726" s="150"/>
      <c r="UPL726" s="150"/>
      <c r="UPM726" s="150"/>
      <c r="UPN726" s="150"/>
      <c r="UPO726" s="150"/>
      <c r="UPP726" s="150"/>
      <c r="UPQ726" s="150"/>
      <c r="UPR726" s="150"/>
      <c r="UPS726" s="150"/>
      <c r="UPT726" s="150"/>
      <c r="UPU726" s="150"/>
      <c r="UPV726" s="150"/>
      <c r="UPW726" s="150"/>
      <c r="UPX726" s="150"/>
      <c r="UPY726" s="150"/>
      <c r="UPZ726" s="150"/>
      <c r="UQA726" s="150"/>
      <c r="UQB726" s="150"/>
      <c r="UQC726" s="150"/>
      <c r="UQD726" s="150"/>
      <c r="UQE726" s="150"/>
      <c r="UQF726" s="150"/>
      <c r="UQG726" s="150"/>
      <c r="UQH726" s="150"/>
      <c r="UQI726" s="150"/>
      <c r="UQJ726" s="150"/>
      <c r="UQK726" s="150"/>
      <c r="UQL726" s="150"/>
      <c r="UQM726" s="150"/>
      <c r="UQN726" s="150"/>
      <c r="UQO726" s="150"/>
      <c r="UQP726" s="150"/>
      <c r="UQQ726" s="150"/>
      <c r="UQR726" s="150"/>
      <c r="UQS726" s="150"/>
      <c r="UQT726" s="150"/>
      <c r="UQU726" s="150"/>
      <c r="UQV726" s="150"/>
      <c r="UQW726" s="150"/>
      <c r="UQX726" s="150"/>
      <c r="UQY726" s="150"/>
      <c r="UQZ726" s="150"/>
      <c r="URA726" s="150"/>
      <c r="URB726" s="150"/>
      <c r="URC726" s="150"/>
      <c r="URD726" s="150"/>
      <c r="URE726" s="150"/>
      <c r="URF726" s="150"/>
      <c r="URG726" s="150"/>
      <c r="URH726" s="150"/>
      <c r="URI726" s="150"/>
      <c r="URJ726" s="150"/>
      <c r="URK726" s="150"/>
      <c r="URL726" s="150"/>
      <c r="URM726" s="150"/>
      <c r="URN726" s="150"/>
      <c r="URO726" s="150"/>
      <c r="URP726" s="150"/>
      <c r="URQ726" s="150"/>
      <c r="URR726" s="150"/>
      <c r="URS726" s="150"/>
      <c r="URT726" s="150"/>
      <c r="URU726" s="150"/>
      <c r="URV726" s="150"/>
      <c r="URW726" s="150"/>
      <c r="URX726" s="150"/>
      <c r="URY726" s="150"/>
      <c r="URZ726" s="150"/>
      <c r="USA726" s="150"/>
      <c r="USB726" s="150"/>
      <c r="USC726" s="150"/>
      <c r="USD726" s="150"/>
      <c r="USE726" s="150"/>
      <c r="USF726" s="150"/>
      <c r="USG726" s="150"/>
      <c r="USH726" s="150"/>
      <c r="USI726" s="150"/>
      <c r="USJ726" s="150"/>
      <c r="USK726" s="150"/>
      <c r="USL726" s="150"/>
      <c r="USM726" s="150"/>
      <c r="USN726" s="150"/>
      <c r="USO726" s="150"/>
      <c r="USP726" s="150"/>
      <c r="USQ726" s="150"/>
      <c r="USR726" s="150"/>
      <c r="USS726" s="150"/>
      <c r="UST726" s="150"/>
      <c r="USU726" s="150"/>
      <c r="USV726" s="150"/>
      <c r="USW726" s="150"/>
      <c r="USX726" s="150"/>
      <c r="USY726" s="150"/>
      <c r="USZ726" s="150"/>
      <c r="UTA726" s="150"/>
      <c r="UTB726" s="150"/>
      <c r="UTC726" s="150"/>
      <c r="UTD726" s="150"/>
      <c r="UTE726" s="150"/>
      <c r="UTF726" s="150"/>
      <c r="UTG726" s="150"/>
      <c r="UTH726" s="150"/>
      <c r="UTI726" s="150"/>
      <c r="UTJ726" s="150"/>
      <c r="UTK726" s="150"/>
      <c r="UTL726" s="150"/>
      <c r="UTM726" s="150"/>
      <c r="UTN726" s="150"/>
      <c r="UTO726" s="150"/>
      <c r="UTP726" s="150"/>
      <c r="UTQ726" s="150"/>
      <c r="UTR726" s="150"/>
      <c r="UTS726" s="150"/>
      <c r="UTT726" s="150"/>
      <c r="UTU726" s="150"/>
      <c r="UTV726" s="150"/>
      <c r="UTW726" s="150"/>
      <c r="UTX726" s="150"/>
      <c r="UTY726" s="150"/>
      <c r="UTZ726" s="150"/>
      <c r="UUA726" s="150"/>
      <c r="UUB726" s="150"/>
      <c r="UUC726" s="150"/>
      <c r="UUD726" s="150"/>
      <c r="UUE726" s="150"/>
      <c r="UUF726" s="150"/>
      <c r="UUG726" s="150"/>
      <c r="UUH726" s="150"/>
      <c r="UUI726" s="150"/>
      <c r="UUJ726" s="150"/>
      <c r="UUK726" s="150"/>
      <c r="UUL726" s="150"/>
      <c r="UUM726" s="150"/>
      <c r="UUN726" s="150"/>
      <c r="UUO726" s="150"/>
      <c r="UUP726" s="150"/>
      <c r="UUQ726" s="150"/>
      <c r="UUR726" s="150"/>
      <c r="UUS726" s="150"/>
      <c r="UUT726" s="150"/>
      <c r="UUU726" s="150"/>
      <c r="UUV726" s="150"/>
      <c r="UUW726" s="150"/>
      <c r="UUX726" s="150"/>
      <c r="UUY726" s="150"/>
      <c r="UUZ726" s="150"/>
      <c r="UVA726" s="150"/>
      <c r="UVB726" s="150"/>
      <c r="UVC726" s="150"/>
      <c r="UVD726" s="150"/>
      <c r="UVE726" s="150"/>
      <c r="UVF726" s="150"/>
      <c r="UVG726" s="150"/>
      <c r="UVH726" s="150"/>
      <c r="UVI726" s="150"/>
      <c r="UVJ726" s="150"/>
      <c r="UVK726" s="150"/>
      <c r="UVL726" s="150"/>
      <c r="UVM726" s="150"/>
      <c r="UVN726" s="150"/>
      <c r="UVO726" s="150"/>
      <c r="UVP726" s="150"/>
      <c r="UVQ726" s="150"/>
      <c r="UVR726" s="150"/>
      <c r="UVS726" s="150"/>
      <c r="UVT726" s="150"/>
      <c r="UVU726" s="150"/>
      <c r="UVV726" s="150"/>
      <c r="UVW726" s="150"/>
      <c r="UVX726" s="150"/>
      <c r="UVY726" s="150"/>
      <c r="UVZ726" s="150"/>
      <c r="UWA726" s="150"/>
      <c r="UWB726" s="150"/>
      <c r="UWC726" s="150"/>
      <c r="UWD726" s="150"/>
      <c r="UWE726" s="150"/>
      <c r="UWF726" s="150"/>
      <c r="UWG726" s="150"/>
      <c r="UWH726" s="150"/>
      <c r="UWI726" s="150"/>
      <c r="UWJ726" s="150"/>
      <c r="UWK726" s="150"/>
      <c r="UWL726" s="150"/>
      <c r="UWM726" s="150"/>
      <c r="UWN726" s="150"/>
      <c r="UWO726" s="150"/>
      <c r="UWP726" s="150"/>
      <c r="UWQ726" s="150"/>
      <c r="UWR726" s="150"/>
      <c r="UWS726" s="150"/>
      <c r="UWT726" s="150"/>
      <c r="UWU726" s="150"/>
      <c r="UWV726" s="150"/>
      <c r="UWW726" s="150"/>
      <c r="UWX726" s="150"/>
      <c r="UWY726" s="150"/>
      <c r="UWZ726" s="150"/>
      <c r="UXA726" s="150"/>
      <c r="UXB726" s="150"/>
      <c r="UXC726" s="150"/>
      <c r="UXD726" s="150"/>
      <c r="UXE726" s="150"/>
      <c r="UXF726" s="150"/>
      <c r="UXG726" s="150"/>
      <c r="UXH726" s="150"/>
      <c r="UXI726" s="150"/>
      <c r="UXJ726" s="150"/>
      <c r="UXK726" s="150"/>
      <c r="UXL726" s="150"/>
      <c r="UXM726" s="150"/>
      <c r="UXN726" s="150"/>
      <c r="UXO726" s="150"/>
      <c r="UXP726" s="150"/>
      <c r="UXQ726" s="150"/>
      <c r="UXR726" s="150"/>
      <c r="UXS726" s="150"/>
      <c r="UXT726" s="150"/>
      <c r="UXU726" s="150"/>
      <c r="UXV726" s="150"/>
      <c r="UXW726" s="150"/>
      <c r="UXX726" s="150"/>
      <c r="UXY726" s="150"/>
      <c r="UXZ726" s="150"/>
      <c r="UYA726" s="150"/>
      <c r="UYB726" s="150"/>
      <c r="UYC726" s="150"/>
      <c r="UYD726" s="150"/>
      <c r="UYE726" s="150"/>
      <c r="UYF726" s="150"/>
      <c r="UYG726" s="150"/>
      <c r="UYH726" s="150"/>
      <c r="UYI726" s="150"/>
      <c r="UYJ726" s="150"/>
      <c r="UYK726" s="150"/>
      <c r="UYL726" s="150"/>
      <c r="UYM726" s="150"/>
      <c r="UYN726" s="150"/>
      <c r="UYO726" s="150"/>
      <c r="UYP726" s="150"/>
      <c r="UYQ726" s="150"/>
      <c r="UYR726" s="150"/>
      <c r="UYS726" s="150"/>
      <c r="UYT726" s="150"/>
      <c r="UYU726" s="150"/>
      <c r="UYV726" s="150"/>
      <c r="UYW726" s="150"/>
      <c r="UYX726" s="150"/>
      <c r="UYY726" s="150"/>
      <c r="UYZ726" s="150"/>
      <c r="UZA726" s="150"/>
      <c r="UZB726" s="150"/>
      <c r="UZC726" s="150"/>
      <c r="UZD726" s="150"/>
      <c r="UZE726" s="150"/>
      <c r="UZF726" s="150"/>
      <c r="UZG726" s="150"/>
      <c r="UZH726" s="150"/>
      <c r="UZI726" s="150"/>
      <c r="UZJ726" s="150"/>
      <c r="UZK726" s="150"/>
      <c r="UZL726" s="150"/>
      <c r="UZM726" s="150"/>
      <c r="UZN726" s="150"/>
      <c r="UZO726" s="150"/>
      <c r="UZP726" s="150"/>
      <c r="UZQ726" s="150"/>
      <c r="UZR726" s="150"/>
      <c r="UZS726" s="150"/>
      <c r="UZT726" s="150"/>
      <c r="UZU726" s="150"/>
      <c r="UZV726" s="150"/>
      <c r="UZW726" s="150"/>
      <c r="UZX726" s="150"/>
      <c r="UZY726" s="150"/>
      <c r="UZZ726" s="150"/>
      <c r="VAA726" s="150"/>
      <c r="VAB726" s="150"/>
      <c r="VAC726" s="150"/>
      <c r="VAD726" s="150"/>
      <c r="VAE726" s="150"/>
      <c r="VAF726" s="150"/>
      <c r="VAG726" s="150"/>
      <c r="VAH726" s="150"/>
      <c r="VAI726" s="150"/>
      <c r="VAJ726" s="150"/>
      <c r="VAK726" s="150"/>
      <c r="VAL726" s="150"/>
      <c r="VAM726" s="150"/>
      <c r="VAN726" s="150"/>
      <c r="VAO726" s="150"/>
      <c r="VAP726" s="150"/>
      <c r="VAQ726" s="150"/>
      <c r="VAR726" s="150"/>
      <c r="VAS726" s="150"/>
      <c r="VAT726" s="150"/>
      <c r="VAU726" s="150"/>
      <c r="VAV726" s="150"/>
      <c r="VAW726" s="150"/>
      <c r="VAX726" s="150"/>
      <c r="VAY726" s="150"/>
      <c r="VAZ726" s="150"/>
      <c r="VBA726" s="150"/>
      <c r="VBB726" s="150"/>
      <c r="VBC726" s="150"/>
      <c r="VBD726" s="150"/>
      <c r="VBE726" s="150"/>
      <c r="VBF726" s="150"/>
      <c r="VBG726" s="150"/>
      <c r="VBH726" s="150"/>
      <c r="VBI726" s="150"/>
      <c r="VBJ726" s="150"/>
      <c r="VBK726" s="150"/>
      <c r="VBL726" s="150"/>
      <c r="VBM726" s="150"/>
      <c r="VBN726" s="150"/>
      <c r="VBO726" s="150"/>
      <c r="VBP726" s="150"/>
      <c r="VBQ726" s="150"/>
      <c r="VBR726" s="150"/>
      <c r="VBS726" s="150"/>
      <c r="VBT726" s="150"/>
      <c r="VBU726" s="150"/>
      <c r="VBV726" s="150"/>
      <c r="VBW726" s="150"/>
      <c r="VBX726" s="150"/>
      <c r="VBY726" s="150"/>
      <c r="VBZ726" s="150"/>
      <c r="VCA726" s="150"/>
      <c r="VCB726" s="150"/>
      <c r="VCC726" s="150"/>
      <c r="VCD726" s="150"/>
      <c r="VCE726" s="150"/>
      <c r="VCF726" s="150"/>
      <c r="VCG726" s="150"/>
      <c r="VCH726" s="150"/>
      <c r="VCI726" s="150"/>
      <c r="VCJ726" s="150"/>
      <c r="VCK726" s="150"/>
      <c r="VCL726" s="150"/>
      <c r="VCM726" s="150"/>
      <c r="VCN726" s="150"/>
      <c r="VCO726" s="150"/>
      <c r="VCP726" s="150"/>
      <c r="VCQ726" s="150"/>
      <c r="VCR726" s="150"/>
      <c r="VCS726" s="150"/>
      <c r="VCT726" s="150"/>
      <c r="VCU726" s="150"/>
      <c r="VCV726" s="150"/>
      <c r="VCW726" s="150"/>
      <c r="VCX726" s="150"/>
      <c r="VCY726" s="150"/>
      <c r="VCZ726" s="150"/>
      <c r="VDA726" s="150"/>
      <c r="VDB726" s="150"/>
      <c r="VDC726" s="150"/>
      <c r="VDD726" s="150"/>
      <c r="VDE726" s="150"/>
      <c r="VDF726" s="150"/>
      <c r="VDG726" s="150"/>
      <c r="VDH726" s="150"/>
      <c r="VDI726" s="150"/>
      <c r="VDJ726" s="150"/>
      <c r="VDK726" s="150"/>
      <c r="VDL726" s="150"/>
      <c r="VDM726" s="150"/>
      <c r="VDN726" s="150"/>
      <c r="VDO726" s="150"/>
      <c r="VDP726" s="150"/>
      <c r="VDQ726" s="150"/>
      <c r="VDR726" s="150"/>
      <c r="VDS726" s="150"/>
      <c r="VDT726" s="150"/>
      <c r="VDU726" s="150"/>
      <c r="VDV726" s="150"/>
      <c r="VDW726" s="150"/>
      <c r="VDX726" s="150"/>
      <c r="VDY726" s="150"/>
      <c r="VDZ726" s="150"/>
      <c r="VEA726" s="150"/>
      <c r="VEB726" s="150"/>
      <c r="VEC726" s="150"/>
      <c r="VED726" s="150"/>
      <c r="VEE726" s="150"/>
      <c r="VEF726" s="150"/>
      <c r="VEG726" s="150"/>
      <c r="VEH726" s="150"/>
      <c r="VEI726" s="150"/>
      <c r="VEJ726" s="150"/>
      <c r="VEK726" s="150"/>
      <c r="VEL726" s="150"/>
      <c r="VEM726" s="150"/>
      <c r="VEN726" s="150"/>
      <c r="VEO726" s="150"/>
      <c r="VEP726" s="150"/>
      <c r="VEQ726" s="150"/>
      <c r="VER726" s="150"/>
      <c r="VES726" s="150"/>
      <c r="VET726" s="150"/>
      <c r="VEU726" s="150"/>
      <c r="VEV726" s="150"/>
      <c r="VEW726" s="150"/>
      <c r="VEX726" s="150"/>
      <c r="VEY726" s="150"/>
      <c r="VEZ726" s="150"/>
      <c r="VFA726" s="150"/>
      <c r="VFB726" s="150"/>
      <c r="VFC726" s="150"/>
      <c r="VFD726" s="150"/>
      <c r="VFE726" s="150"/>
      <c r="VFF726" s="150"/>
      <c r="VFG726" s="150"/>
      <c r="VFH726" s="150"/>
      <c r="VFI726" s="150"/>
      <c r="VFJ726" s="150"/>
      <c r="VFK726" s="150"/>
      <c r="VFL726" s="150"/>
      <c r="VFM726" s="150"/>
      <c r="VFN726" s="150"/>
      <c r="VFO726" s="150"/>
      <c r="VFP726" s="150"/>
      <c r="VFQ726" s="150"/>
      <c r="VFR726" s="150"/>
      <c r="VFS726" s="150"/>
      <c r="VFT726" s="150"/>
      <c r="VFU726" s="150"/>
      <c r="VFV726" s="150"/>
      <c r="VFW726" s="150"/>
      <c r="VFX726" s="150"/>
      <c r="VFY726" s="150"/>
      <c r="VFZ726" s="150"/>
      <c r="VGA726" s="150"/>
      <c r="VGB726" s="150"/>
      <c r="VGC726" s="150"/>
      <c r="VGD726" s="150"/>
      <c r="VGE726" s="150"/>
      <c r="VGF726" s="150"/>
      <c r="VGG726" s="150"/>
      <c r="VGH726" s="150"/>
      <c r="VGI726" s="150"/>
      <c r="VGJ726" s="150"/>
      <c r="VGK726" s="150"/>
      <c r="VGL726" s="150"/>
      <c r="VGM726" s="150"/>
      <c r="VGN726" s="150"/>
      <c r="VGO726" s="150"/>
      <c r="VGP726" s="150"/>
      <c r="VGQ726" s="150"/>
      <c r="VGR726" s="150"/>
      <c r="VGS726" s="150"/>
      <c r="VGT726" s="150"/>
      <c r="VGU726" s="150"/>
      <c r="VGV726" s="150"/>
      <c r="VGW726" s="150"/>
      <c r="VGX726" s="150"/>
      <c r="VGY726" s="150"/>
      <c r="VGZ726" s="150"/>
      <c r="VHA726" s="150"/>
      <c r="VHB726" s="150"/>
      <c r="VHC726" s="150"/>
      <c r="VHD726" s="150"/>
      <c r="VHE726" s="150"/>
      <c r="VHF726" s="150"/>
      <c r="VHG726" s="150"/>
      <c r="VHH726" s="150"/>
      <c r="VHI726" s="150"/>
      <c r="VHJ726" s="150"/>
      <c r="VHK726" s="150"/>
      <c r="VHL726" s="150"/>
      <c r="VHM726" s="150"/>
      <c r="VHN726" s="150"/>
      <c r="VHO726" s="150"/>
      <c r="VHP726" s="150"/>
      <c r="VHQ726" s="150"/>
      <c r="VHR726" s="150"/>
      <c r="VHS726" s="150"/>
      <c r="VHT726" s="150"/>
      <c r="VHU726" s="150"/>
      <c r="VHV726" s="150"/>
      <c r="VHW726" s="150"/>
      <c r="VHX726" s="150"/>
      <c r="VHY726" s="150"/>
      <c r="VHZ726" s="150"/>
      <c r="VIA726" s="150"/>
      <c r="VIB726" s="150"/>
      <c r="VIC726" s="150"/>
      <c r="VID726" s="150"/>
      <c r="VIE726" s="150"/>
      <c r="VIF726" s="150"/>
      <c r="VIG726" s="150"/>
      <c r="VIH726" s="150"/>
      <c r="VII726" s="150"/>
      <c r="VIJ726" s="150"/>
      <c r="VIK726" s="150"/>
      <c r="VIL726" s="150"/>
      <c r="VIM726" s="150"/>
      <c r="VIN726" s="150"/>
      <c r="VIO726" s="150"/>
      <c r="VIP726" s="150"/>
      <c r="VIQ726" s="150"/>
      <c r="VIR726" s="150"/>
      <c r="VIS726" s="150"/>
      <c r="VIT726" s="150"/>
      <c r="VIU726" s="150"/>
      <c r="VIV726" s="150"/>
      <c r="VIW726" s="150"/>
      <c r="VIX726" s="150"/>
      <c r="VIY726" s="150"/>
      <c r="VIZ726" s="150"/>
      <c r="VJA726" s="150"/>
      <c r="VJB726" s="150"/>
      <c r="VJC726" s="150"/>
      <c r="VJD726" s="150"/>
      <c r="VJE726" s="150"/>
      <c r="VJF726" s="150"/>
      <c r="VJG726" s="150"/>
      <c r="VJH726" s="150"/>
      <c r="VJI726" s="150"/>
      <c r="VJJ726" s="150"/>
      <c r="VJK726" s="150"/>
      <c r="VJL726" s="150"/>
      <c r="VJM726" s="150"/>
      <c r="VJN726" s="150"/>
      <c r="VJO726" s="150"/>
      <c r="VJP726" s="150"/>
      <c r="VJQ726" s="150"/>
      <c r="VJR726" s="150"/>
      <c r="VJS726" s="150"/>
      <c r="VJT726" s="150"/>
      <c r="VJU726" s="150"/>
      <c r="VJV726" s="150"/>
      <c r="VJW726" s="150"/>
      <c r="VJX726" s="150"/>
      <c r="VJY726" s="150"/>
      <c r="VJZ726" s="150"/>
      <c r="VKA726" s="150"/>
      <c r="VKB726" s="150"/>
      <c r="VKC726" s="150"/>
      <c r="VKD726" s="150"/>
      <c r="VKE726" s="150"/>
      <c r="VKF726" s="150"/>
      <c r="VKG726" s="150"/>
      <c r="VKH726" s="150"/>
      <c r="VKI726" s="150"/>
      <c r="VKJ726" s="150"/>
      <c r="VKK726" s="150"/>
      <c r="VKL726" s="150"/>
      <c r="VKM726" s="150"/>
      <c r="VKN726" s="150"/>
      <c r="VKO726" s="150"/>
      <c r="VKP726" s="150"/>
      <c r="VKQ726" s="150"/>
      <c r="VKR726" s="150"/>
      <c r="VKS726" s="150"/>
      <c r="VKT726" s="150"/>
      <c r="VKU726" s="150"/>
      <c r="VKV726" s="150"/>
      <c r="VKW726" s="150"/>
      <c r="VKX726" s="150"/>
      <c r="VKY726" s="150"/>
      <c r="VKZ726" s="150"/>
      <c r="VLA726" s="150"/>
      <c r="VLB726" s="150"/>
      <c r="VLC726" s="150"/>
      <c r="VLD726" s="150"/>
      <c r="VLE726" s="150"/>
      <c r="VLF726" s="150"/>
      <c r="VLG726" s="150"/>
      <c r="VLH726" s="150"/>
      <c r="VLI726" s="150"/>
      <c r="VLJ726" s="150"/>
      <c r="VLK726" s="150"/>
      <c r="VLL726" s="150"/>
      <c r="VLM726" s="150"/>
      <c r="VLN726" s="150"/>
      <c r="VLO726" s="150"/>
      <c r="VLP726" s="150"/>
      <c r="VLQ726" s="150"/>
      <c r="VLR726" s="150"/>
      <c r="VLS726" s="150"/>
      <c r="VLT726" s="150"/>
      <c r="VLU726" s="150"/>
      <c r="VLV726" s="150"/>
      <c r="VLW726" s="150"/>
      <c r="VLX726" s="150"/>
      <c r="VLY726" s="150"/>
      <c r="VLZ726" s="150"/>
      <c r="VMA726" s="150"/>
      <c r="VMB726" s="150"/>
      <c r="VMC726" s="150"/>
      <c r="VMD726" s="150"/>
      <c r="VME726" s="150"/>
      <c r="VMF726" s="150"/>
      <c r="VMG726" s="150"/>
      <c r="VMH726" s="150"/>
      <c r="VMI726" s="150"/>
      <c r="VMJ726" s="150"/>
      <c r="VMK726" s="150"/>
      <c r="VML726" s="150"/>
      <c r="VMM726" s="150"/>
      <c r="VMN726" s="150"/>
      <c r="VMO726" s="150"/>
      <c r="VMP726" s="150"/>
      <c r="VMQ726" s="150"/>
      <c r="VMR726" s="150"/>
      <c r="VMS726" s="150"/>
      <c r="VMT726" s="150"/>
      <c r="VMU726" s="150"/>
      <c r="VMV726" s="150"/>
      <c r="VMW726" s="150"/>
      <c r="VMX726" s="150"/>
      <c r="VMY726" s="150"/>
      <c r="VMZ726" s="150"/>
      <c r="VNA726" s="150"/>
      <c r="VNB726" s="150"/>
      <c r="VNC726" s="150"/>
      <c r="VND726" s="150"/>
      <c r="VNE726" s="150"/>
      <c r="VNF726" s="150"/>
      <c r="VNG726" s="150"/>
      <c r="VNH726" s="150"/>
      <c r="VNI726" s="150"/>
      <c r="VNJ726" s="150"/>
      <c r="VNK726" s="150"/>
      <c r="VNL726" s="150"/>
      <c r="VNM726" s="150"/>
      <c r="VNN726" s="150"/>
      <c r="VNO726" s="150"/>
      <c r="VNP726" s="150"/>
      <c r="VNQ726" s="150"/>
      <c r="VNR726" s="150"/>
      <c r="VNS726" s="150"/>
      <c r="VNT726" s="150"/>
      <c r="VNU726" s="150"/>
      <c r="VNV726" s="150"/>
      <c r="VNW726" s="150"/>
      <c r="VNX726" s="150"/>
      <c r="VNY726" s="150"/>
      <c r="VNZ726" s="150"/>
      <c r="VOA726" s="150"/>
      <c r="VOB726" s="150"/>
      <c r="VOC726" s="150"/>
      <c r="VOD726" s="150"/>
      <c r="VOE726" s="150"/>
      <c r="VOF726" s="150"/>
      <c r="VOG726" s="150"/>
      <c r="VOH726" s="150"/>
      <c r="VOI726" s="150"/>
      <c r="VOJ726" s="150"/>
      <c r="VOK726" s="150"/>
      <c r="VOL726" s="150"/>
      <c r="VOM726" s="150"/>
      <c r="VON726" s="150"/>
      <c r="VOO726" s="150"/>
      <c r="VOP726" s="150"/>
      <c r="VOQ726" s="150"/>
      <c r="VOR726" s="150"/>
      <c r="VOS726" s="150"/>
      <c r="VOT726" s="150"/>
      <c r="VOU726" s="150"/>
      <c r="VOV726" s="150"/>
      <c r="VOW726" s="150"/>
      <c r="VOX726" s="150"/>
      <c r="VOY726" s="150"/>
      <c r="VOZ726" s="150"/>
      <c r="VPA726" s="150"/>
      <c r="VPB726" s="150"/>
      <c r="VPC726" s="150"/>
      <c r="VPD726" s="150"/>
      <c r="VPE726" s="150"/>
      <c r="VPF726" s="150"/>
      <c r="VPG726" s="150"/>
      <c r="VPH726" s="150"/>
      <c r="VPI726" s="150"/>
      <c r="VPJ726" s="150"/>
      <c r="VPK726" s="150"/>
      <c r="VPL726" s="150"/>
      <c r="VPM726" s="150"/>
      <c r="VPN726" s="150"/>
      <c r="VPO726" s="150"/>
      <c r="VPP726" s="150"/>
      <c r="VPQ726" s="150"/>
      <c r="VPR726" s="150"/>
      <c r="VPS726" s="150"/>
      <c r="VPT726" s="150"/>
      <c r="VPU726" s="150"/>
      <c r="VPV726" s="150"/>
      <c r="VPW726" s="150"/>
      <c r="VPX726" s="150"/>
      <c r="VPY726" s="150"/>
      <c r="VPZ726" s="150"/>
      <c r="VQA726" s="150"/>
      <c r="VQB726" s="150"/>
      <c r="VQC726" s="150"/>
      <c r="VQD726" s="150"/>
      <c r="VQE726" s="150"/>
      <c r="VQF726" s="150"/>
      <c r="VQG726" s="150"/>
      <c r="VQH726" s="150"/>
      <c r="VQI726" s="150"/>
      <c r="VQJ726" s="150"/>
      <c r="VQK726" s="150"/>
      <c r="VQL726" s="150"/>
      <c r="VQM726" s="150"/>
      <c r="VQN726" s="150"/>
      <c r="VQO726" s="150"/>
      <c r="VQP726" s="150"/>
      <c r="VQQ726" s="150"/>
      <c r="VQR726" s="150"/>
      <c r="VQS726" s="150"/>
      <c r="VQT726" s="150"/>
      <c r="VQU726" s="150"/>
      <c r="VQV726" s="150"/>
      <c r="VQW726" s="150"/>
      <c r="VQX726" s="150"/>
      <c r="VQY726" s="150"/>
      <c r="VQZ726" s="150"/>
      <c r="VRA726" s="150"/>
      <c r="VRB726" s="150"/>
      <c r="VRC726" s="150"/>
      <c r="VRD726" s="150"/>
      <c r="VRE726" s="150"/>
      <c r="VRF726" s="150"/>
      <c r="VRG726" s="150"/>
      <c r="VRH726" s="150"/>
      <c r="VRI726" s="150"/>
      <c r="VRJ726" s="150"/>
      <c r="VRK726" s="150"/>
      <c r="VRL726" s="150"/>
      <c r="VRM726" s="150"/>
      <c r="VRN726" s="150"/>
      <c r="VRO726" s="150"/>
      <c r="VRP726" s="150"/>
      <c r="VRQ726" s="150"/>
      <c r="VRR726" s="150"/>
      <c r="VRS726" s="150"/>
      <c r="VRT726" s="150"/>
      <c r="VRU726" s="150"/>
      <c r="VRV726" s="150"/>
      <c r="VRW726" s="150"/>
      <c r="VRX726" s="150"/>
      <c r="VRY726" s="150"/>
      <c r="VRZ726" s="150"/>
      <c r="VSA726" s="150"/>
      <c r="VSB726" s="150"/>
      <c r="VSC726" s="150"/>
      <c r="VSD726" s="150"/>
      <c r="VSE726" s="150"/>
      <c r="VSF726" s="150"/>
      <c r="VSG726" s="150"/>
      <c r="VSH726" s="150"/>
      <c r="VSI726" s="150"/>
      <c r="VSJ726" s="150"/>
      <c r="VSK726" s="150"/>
      <c r="VSL726" s="150"/>
      <c r="VSM726" s="150"/>
      <c r="VSN726" s="150"/>
      <c r="VSO726" s="150"/>
      <c r="VSP726" s="150"/>
      <c r="VSQ726" s="150"/>
      <c r="VSR726" s="150"/>
      <c r="VSS726" s="150"/>
      <c r="VST726" s="150"/>
      <c r="VSU726" s="150"/>
      <c r="VSV726" s="150"/>
      <c r="VSW726" s="150"/>
      <c r="VSX726" s="150"/>
      <c r="VSY726" s="150"/>
      <c r="VSZ726" s="150"/>
      <c r="VTA726" s="150"/>
      <c r="VTB726" s="150"/>
      <c r="VTC726" s="150"/>
      <c r="VTD726" s="150"/>
      <c r="VTE726" s="150"/>
      <c r="VTF726" s="150"/>
      <c r="VTG726" s="150"/>
      <c r="VTH726" s="150"/>
      <c r="VTI726" s="150"/>
      <c r="VTJ726" s="150"/>
      <c r="VTK726" s="150"/>
      <c r="VTL726" s="150"/>
      <c r="VTM726" s="150"/>
      <c r="VTN726" s="150"/>
      <c r="VTO726" s="150"/>
      <c r="VTP726" s="150"/>
      <c r="VTQ726" s="150"/>
      <c r="VTR726" s="150"/>
      <c r="VTS726" s="150"/>
      <c r="VTT726" s="150"/>
      <c r="VTU726" s="150"/>
      <c r="VTV726" s="150"/>
      <c r="VTW726" s="150"/>
      <c r="VTX726" s="150"/>
      <c r="VTY726" s="150"/>
      <c r="VTZ726" s="150"/>
      <c r="VUA726" s="150"/>
      <c r="VUB726" s="150"/>
      <c r="VUC726" s="150"/>
      <c r="VUD726" s="150"/>
      <c r="VUE726" s="150"/>
      <c r="VUF726" s="150"/>
      <c r="VUG726" s="150"/>
      <c r="VUH726" s="150"/>
      <c r="VUI726" s="150"/>
      <c r="VUJ726" s="150"/>
      <c r="VUK726" s="150"/>
      <c r="VUL726" s="150"/>
      <c r="VUM726" s="150"/>
      <c r="VUN726" s="150"/>
      <c r="VUO726" s="150"/>
      <c r="VUP726" s="150"/>
      <c r="VUQ726" s="150"/>
      <c r="VUR726" s="150"/>
      <c r="VUS726" s="150"/>
      <c r="VUT726" s="150"/>
      <c r="VUU726" s="150"/>
      <c r="VUV726" s="150"/>
      <c r="VUW726" s="150"/>
      <c r="VUX726" s="150"/>
      <c r="VUY726" s="150"/>
      <c r="VUZ726" s="150"/>
      <c r="VVA726" s="150"/>
      <c r="VVB726" s="150"/>
      <c r="VVC726" s="150"/>
      <c r="VVD726" s="150"/>
      <c r="VVE726" s="150"/>
      <c r="VVF726" s="150"/>
      <c r="VVG726" s="150"/>
      <c r="VVH726" s="150"/>
      <c r="VVI726" s="150"/>
      <c r="VVJ726" s="150"/>
      <c r="VVK726" s="150"/>
      <c r="VVL726" s="150"/>
      <c r="VVM726" s="150"/>
      <c r="VVN726" s="150"/>
      <c r="VVO726" s="150"/>
      <c r="VVP726" s="150"/>
      <c r="VVQ726" s="150"/>
      <c r="VVR726" s="150"/>
      <c r="VVS726" s="150"/>
      <c r="VVT726" s="150"/>
      <c r="VVU726" s="150"/>
      <c r="VVV726" s="150"/>
      <c r="VVW726" s="150"/>
      <c r="VVX726" s="150"/>
      <c r="VVY726" s="150"/>
      <c r="VVZ726" s="150"/>
      <c r="VWA726" s="150"/>
      <c r="VWB726" s="150"/>
      <c r="VWC726" s="150"/>
      <c r="VWD726" s="150"/>
      <c r="VWE726" s="150"/>
      <c r="VWF726" s="150"/>
      <c r="VWG726" s="150"/>
      <c r="VWH726" s="150"/>
      <c r="VWI726" s="150"/>
      <c r="VWJ726" s="150"/>
      <c r="VWK726" s="150"/>
      <c r="VWL726" s="150"/>
      <c r="VWM726" s="150"/>
      <c r="VWN726" s="150"/>
      <c r="VWO726" s="150"/>
      <c r="VWP726" s="150"/>
      <c r="VWQ726" s="150"/>
      <c r="VWR726" s="150"/>
      <c r="VWS726" s="150"/>
      <c r="VWT726" s="150"/>
      <c r="VWU726" s="150"/>
      <c r="VWV726" s="150"/>
      <c r="VWW726" s="150"/>
      <c r="VWX726" s="150"/>
      <c r="VWY726" s="150"/>
      <c r="VWZ726" s="150"/>
      <c r="VXA726" s="150"/>
      <c r="VXB726" s="150"/>
      <c r="VXC726" s="150"/>
      <c r="VXD726" s="150"/>
      <c r="VXE726" s="150"/>
      <c r="VXF726" s="150"/>
      <c r="VXG726" s="150"/>
      <c r="VXH726" s="150"/>
      <c r="VXI726" s="150"/>
      <c r="VXJ726" s="150"/>
      <c r="VXK726" s="150"/>
      <c r="VXL726" s="150"/>
      <c r="VXM726" s="150"/>
      <c r="VXN726" s="150"/>
      <c r="VXO726" s="150"/>
      <c r="VXP726" s="150"/>
      <c r="VXQ726" s="150"/>
      <c r="VXR726" s="150"/>
      <c r="VXS726" s="150"/>
      <c r="VXT726" s="150"/>
      <c r="VXU726" s="150"/>
      <c r="VXV726" s="150"/>
      <c r="VXW726" s="150"/>
      <c r="VXX726" s="150"/>
      <c r="VXY726" s="150"/>
      <c r="VXZ726" s="150"/>
      <c r="VYA726" s="150"/>
      <c r="VYB726" s="150"/>
      <c r="VYC726" s="150"/>
      <c r="VYD726" s="150"/>
      <c r="VYE726" s="150"/>
      <c r="VYF726" s="150"/>
      <c r="VYG726" s="150"/>
      <c r="VYH726" s="150"/>
      <c r="VYI726" s="150"/>
      <c r="VYJ726" s="150"/>
      <c r="VYK726" s="150"/>
      <c r="VYL726" s="150"/>
      <c r="VYM726" s="150"/>
      <c r="VYN726" s="150"/>
      <c r="VYO726" s="150"/>
      <c r="VYP726" s="150"/>
      <c r="VYQ726" s="150"/>
      <c r="VYR726" s="150"/>
      <c r="VYS726" s="150"/>
      <c r="VYT726" s="150"/>
      <c r="VYU726" s="150"/>
      <c r="VYV726" s="150"/>
      <c r="VYW726" s="150"/>
      <c r="VYX726" s="150"/>
      <c r="VYY726" s="150"/>
      <c r="VYZ726" s="150"/>
      <c r="VZA726" s="150"/>
      <c r="VZB726" s="150"/>
      <c r="VZC726" s="150"/>
      <c r="VZD726" s="150"/>
      <c r="VZE726" s="150"/>
      <c r="VZF726" s="150"/>
      <c r="VZG726" s="150"/>
      <c r="VZH726" s="150"/>
      <c r="VZI726" s="150"/>
      <c r="VZJ726" s="150"/>
      <c r="VZK726" s="150"/>
      <c r="VZL726" s="150"/>
      <c r="VZM726" s="150"/>
      <c r="VZN726" s="150"/>
      <c r="VZO726" s="150"/>
      <c r="VZP726" s="150"/>
      <c r="VZQ726" s="150"/>
      <c r="VZR726" s="150"/>
      <c r="VZS726" s="150"/>
      <c r="VZT726" s="150"/>
      <c r="VZU726" s="150"/>
      <c r="VZV726" s="150"/>
      <c r="VZW726" s="150"/>
      <c r="VZX726" s="150"/>
      <c r="VZY726" s="150"/>
      <c r="VZZ726" s="150"/>
      <c r="WAA726" s="150"/>
      <c r="WAB726" s="150"/>
      <c r="WAC726" s="150"/>
      <c r="WAD726" s="150"/>
      <c r="WAE726" s="150"/>
      <c r="WAF726" s="150"/>
      <c r="WAG726" s="150"/>
      <c r="WAH726" s="150"/>
      <c r="WAI726" s="150"/>
      <c r="WAJ726" s="150"/>
      <c r="WAK726" s="150"/>
      <c r="WAL726" s="150"/>
      <c r="WAM726" s="150"/>
      <c r="WAN726" s="150"/>
      <c r="WAO726" s="150"/>
      <c r="WAP726" s="150"/>
      <c r="WAQ726" s="150"/>
      <c r="WAR726" s="150"/>
      <c r="WAS726" s="150"/>
      <c r="WAT726" s="150"/>
      <c r="WAU726" s="150"/>
      <c r="WAV726" s="150"/>
      <c r="WAW726" s="150"/>
      <c r="WAX726" s="150"/>
      <c r="WAY726" s="150"/>
      <c r="WAZ726" s="150"/>
      <c r="WBA726" s="150"/>
      <c r="WBB726" s="150"/>
      <c r="WBC726" s="150"/>
      <c r="WBD726" s="150"/>
      <c r="WBE726" s="150"/>
      <c r="WBF726" s="150"/>
      <c r="WBG726" s="150"/>
      <c r="WBH726" s="150"/>
      <c r="WBI726" s="150"/>
      <c r="WBJ726" s="150"/>
      <c r="WBK726" s="150"/>
      <c r="WBL726" s="150"/>
      <c r="WBM726" s="150"/>
      <c r="WBN726" s="150"/>
      <c r="WBO726" s="150"/>
      <c r="WBP726" s="150"/>
      <c r="WBQ726" s="150"/>
      <c r="WBR726" s="150"/>
      <c r="WBS726" s="150"/>
      <c r="WBT726" s="150"/>
      <c r="WBU726" s="150"/>
      <c r="WBV726" s="150"/>
      <c r="WBW726" s="150"/>
      <c r="WBX726" s="150"/>
      <c r="WBY726" s="150"/>
      <c r="WBZ726" s="150"/>
      <c r="WCA726" s="150"/>
      <c r="WCB726" s="150"/>
      <c r="WCC726" s="150"/>
      <c r="WCD726" s="150"/>
      <c r="WCE726" s="150"/>
      <c r="WCF726" s="150"/>
      <c r="WCG726" s="150"/>
      <c r="WCH726" s="150"/>
      <c r="WCI726" s="150"/>
      <c r="WCJ726" s="150"/>
      <c r="WCK726" s="150"/>
      <c r="WCL726" s="150"/>
      <c r="WCM726" s="150"/>
      <c r="WCN726" s="150"/>
      <c r="WCO726" s="150"/>
      <c r="WCP726" s="150"/>
      <c r="WCQ726" s="150"/>
      <c r="WCR726" s="150"/>
      <c r="WCS726" s="150"/>
      <c r="WCT726" s="150"/>
      <c r="WCU726" s="150"/>
      <c r="WCV726" s="150"/>
      <c r="WCW726" s="150"/>
      <c r="WCX726" s="150"/>
      <c r="WCY726" s="150"/>
      <c r="WCZ726" s="150"/>
      <c r="WDA726" s="150"/>
      <c r="WDB726" s="150"/>
      <c r="WDC726" s="150"/>
      <c r="WDD726" s="150"/>
      <c r="WDE726" s="150"/>
      <c r="WDF726" s="150"/>
      <c r="WDG726" s="150"/>
      <c r="WDH726" s="150"/>
      <c r="WDI726" s="150"/>
      <c r="WDJ726" s="150"/>
      <c r="WDK726" s="150"/>
      <c r="WDL726" s="150"/>
      <c r="WDM726" s="150"/>
      <c r="WDN726" s="150"/>
      <c r="WDO726" s="150"/>
      <c r="WDP726" s="150"/>
      <c r="WDQ726" s="150"/>
      <c r="WDR726" s="150"/>
      <c r="WDS726" s="150"/>
      <c r="WDT726" s="150"/>
      <c r="WDU726" s="150"/>
      <c r="WDV726" s="150"/>
      <c r="WDW726" s="150"/>
      <c r="WDX726" s="150"/>
      <c r="WDY726" s="150"/>
      <c r="WDZ726" s="150"/>
      <c r="WEA726" s="150"/>
      <c r="WEB726" s="150"/>
      <c r="WEC726" s="150"/>
      <c r="WED726" s="150"/>
      <c r="WEE726" s="150"/>
      <c r="WEF726" s="150"/>
      <c r="WEG726" s="150"/>
      <c r="WEH726" s="150"/>
      <c r="WEI726" s="150"/>
      <c r="WEJ726" s="150"/>
      <c r="WEK726" s="150"/>
      <c r="WEL726" s="150"/>
      <c r="WEM726" s="150"/>
      <c r="WEN726" s="150"/>
      <c r="WEO726" s="150"/>
      <c r="WEP726" s="150"/>
      <c r="WEQ726" s="150"/>
      <c r="WER726" s="150"/>
      <c r="WES726" s="150"/>
      <c r="WET726" s="150"/>
      <c r="WEU726" s="150"/>
      <c r="WEV726" s="150"/>
      <c r="WEW726" s="150"/>
      <c r="WEX726" s="150"/>
      <c r="WEY726" s="150"/>
      <c r="WEZ726" s="150"/>
      <c r="WFA726" s="150"/>
      <c r="WFB726" s="150"/>
      <c r="WFC726" s="150"/>
      <c r="WFD726" s="150"/>
      <c r="WFE726" s="150"/>
      <c r="WFF726" s="150"/>
      <c r="WFG726" s="150"/>
      <c r="WFH726" s="150"/>
      <c r="WFI726" s="150"/>
      <c r="WFJ726" s="150"/>
      <c r="WFK726" s="150"/>
      <c r="WFL726" s="150"/>
      <c r="WFM726" s="150"/>
      <c r="WFN726" s="150"/>
      <c r="WFO726" s="150"/>
      <c r="WFP726" s="150"/>
      <c r="WFQ726" s="150"/>
      <c r="WFR726" s="150"/>
      <c r="WFS726" s="150"/>
      <c r="WFT726" s="150"/>
      <c r="WFU726" s="150"/>
      <c r="WFV726" s="150"/>
      <c r="WFW726" s="150"/>
      <c r="WFX726" s="150"/>
      <c r="WFY726" s="150"/>
      <c r="WFZ726" s="150"/>
      <c r="WGA726" s="150"/>
      <c r="WGB726" s="150"/>
      <c r="WGC726" s="150"/>
      <c r="WGD726" s="150"/>
      <c r="WGE726" s="150"/>
      <c r="WGF726" s="150"/>
      <c r="WGG726" s="150"/>
      <c r="WGH726" s="150"/>
      <c r="WGI726" s="150"/>
      <c r="WGJ726" s="150"/>
      <c r="WGK726" s="150"/>
      <c r="WGL726" s="150"/>
      <c r="WGM726" s="150"/>
      <c r="WGN726" s="150"/>
      <c r="WGO726" s="150"/>
      <c r="WGP726" s="150"/>
      <c r="WGQ726" s="150"/>
      <c r="WGR726" s="150"/>
      <c r="WGS726" s="150"/>
      <c r="WGT726" s="150"/>
      <c r="WGU726" s="150"/>
      <c r="WGV726" s="150"/>
      <c r="WGW726" s="150"/>
      <c r="WGX726" s="150"/>
      <c r="WGY726" s="150"/>
      <c r="WGZ726" s="150"/>
      <c r="WHA726" s="150"/>
      <c r="WHB726" s="150"/>
      <c r="WHC726" s="150"/>
      <c r="WHD726" s="150"/>
      <c r="WHE726" s="150"/>
      <c r="WHF726" s="150"/>
      <c r="WHG726" s="150"/>
      <c r="WHH726" s="150"/>
      <c r="WHI726" s="150"/>
      <c r="WHJ726" s="150"/>
      <c r="WHK726" s="150"/>
      <c r="WHL726" s="150"/>
      <c r="WHM726" s="150"/>
      <c r="WHN726" s="150"/>
      <c r="WHO726" s="150"/>
      <c r="WHP726" s="150"/>
      <c r="WHQ726" s="150"/>
      <c r="WHR726" s="150"/>
      <c r="WHS726" s="150"/>
      <c r="WHT726" s="150"/>
      <c r="WHU726" s="150"/>
      <c r="WHV726" s="150"/>
      <c r="WHW726" s="150"/>
      <c r="WHX726" s="150"/>
      <c r="WHY726" s="150"/>
      <c r="WHZ726" s="150"/>
      <c r="WIA726" s="150"/>
      <c r="WIB726" s="150"/>
      <c r="WIC726" s="150"/>
      <c r="WID726" s="150"/>
      <c r="WIE726" s="150"/>
      <c r="WIF726" s="150"/>
      <c r="WIG726" s="150"/>
      <c r="WIH726" s="150"/>
      <c r="WII726" s="150"/>
      <c r="WIJ726" s="150"/>
      <c r="WIK726" s="150"/>
      <c r="WIL726" s="150"/>
      <c r="WIM726" s="150"/>
      <c r="WIN726" s="150"/>
      <c r="WIO726" s="150"/>
      <c r="WIP726" s="150"/>
      <c r="WIQ726" s="150"/>
      <c r="WIR726" s="150"/>
      <c r="WIS726" s="150"/>
      <c r="WIT726" s="150"/>
      <c r="WIU726" s="150"/>
      <c r="WIV726" s="150"/>
      <c r="WIW726" s="150"/>
      <c r="WIX726" s="150"/>
      <c r="WIY726" s="150"/>
      <c r="WIZ726" s="150"/>
      <c r="WJA726" s="150"/>
      <c r="WJB726" s="150"/>
      <c r="WJC726" s="150"/>
      <c r="WJD726" s="150"/>
      <c r="WJE726" s="150"/>
      <c r="WJF726" s="150"/>
      <c r="WJG726" s="150"/>
      <c r="WJH726" s="150"/>
      <c r="WJI726" s="150"/>
      <c r="WJJ726" s="150"/>
      <c r="WJK726" s="150"/>
      <c r="WJL726" s="150"/>
      <c r="WJM726" s="150"/>
      <c r="WJN726" s="150"/>
      <c r="WJO726" s="150"/>
      <c r="WJP726" s="150"/>
      <c r="WJQ726" s="150"/>
      <c r="WJR726" s="150"/>
      <c r="WJS726" s="150"/>
      <c r="WJT726" s="150"/>
      <c r="WJU726" s="150"/>
      <c r="WJV726" s="150"/>
      <c r="WJW726" s="150"/>
      <c r="WJX726" s="150"/>
      <c r="WJY726" s="150"/>
      <c r="WJZ726" s="150"/>
      <c r="WKA726" s="150"/>
      <c r="WKB726" s="150"/>
      <c r="WKC726" s="150"/>
      <c r="WKD726" s="150"/>
      <c r="WKE726" s="150"/>
      <c r="WKF726" s="150"/>
      <c r="WKG726" s="150"/>
      <c r="WKH726" s="150"/>
      <c r="WKI726" s="150"/>
      <c r="WKJ726" s="150"/>
      <c r="WKK726" s="150"/>
      <c r="WKL726" s="150"/>
      <c r="WKM726" s="150"/>
      <c r="WKN726" s="150"/>
      <c r="WKO726" s="150"/>
      <c r="WKP726" s="150"/>
      <c r="WKQ726" s="150"/>
      <c r="WKR726" s="150"/>
      <c r="WKS726" s="150"/>
      <c r="WKT726" s="150"/>
      <c r="WKU726" s="150"/>
      <c r="WKV726" s="150"/>
      <c r="WKW726" s="150"/>
      <c r="WKX726" s="150"/>
      <c r="WKY726" s="150"/>
      <c r="WKZ726" s="150"/>
      <c r="WLA726" s="150"/>
      <c r="WLB726" s="150"/>
      <c r="WLC726" s="150"/>
      <c r="WLD726" s="150"/>
      <c r="WLE726" s="150"/>
      <c r="WLF726" s="150"/>
      <c r="WLG726" s="150"/>
      <c r="WLH726" s="150"/>
      <c r="WLI726" s="150"/>
      <c r="WLJ726" s="150"/>
      <c r="WLK726" s="150"/>
      <c r="WLL726" s="150"/>
      <c r="WLM726" s="150"/>
      <c r="WLN726" s="150"/>
      <c r="WLO726" s="150"/>
      <c r="WLP726" s="150"/>
      <c r="WLQ726" s="150"/>
      <c r="WLR726" s="150"/>
      <c r="WLS726" s="150"/>
      <c r="WLT726" s="150"/>
      <c r="WLU726" s="150"/>
      <c r="WLV726" s="150"/>
      <c r="WLW726" s="150"/>
      <c r="WLX726" s="150"/>
      <c r="WLY726" s="150"/>
      <c r="WLZ726" s="150"/>
      <c r="WMA726" s="150"/>
      <c r="WMB726" s="150"/>
      <c r="WMC726" s="150"/>
      <c r="WMD726" s="150"/>
      <c r="WME726" s="150"/>
      <c r="WMF726" s="150"/>
      <c r="WMG726" s="150"/>
      <c r="WMH726" s="150"/>
      <c r="WMI726" s="150"/>
      <c r="WMJ726" s="150"/>
      <c r="WMK726" s="150"/>
      <c r="WML726" s="150"/>
      <c r="WMM726" s="150"/>
      <c r="WMN726" s="150"/>
      <c r="WMO726" s="150"/>
      <c r="WMP726" s="150"/>
      <c r="WMQ726" s="150"/>
      <c r="WMR726" s="150"/>
      <c r="WMS726" s="150"/>
      <c r="WMT726" s="150"/>
      <c r="WMU726" s="150"/>
      <c r="WMV726" s="150"/>
      <c r="WMW726" s="150"/>
      <c r="WMX726" s="150"/>
      <c r="WMY726" s="150"/>
      <c r="WMZ726" s="150"/>
      <c r="WNA726" s="150"/>
      <c r="WNB726" s="150"/>
      <c r="WNC726" s="150"/>
      <c r="WND726" s="150"/>
      <c r="WNE726" s="150"/>
      <c r="WNF726" s="150"/>
      <c r="WNG726" s="150"/>
      <c r="WNH726" s="150"/>
      <c r="WNI726" s="150"/>
      <c r="WNJ726" s="150"/>
      <c r="WNK726" s="150"/>
      <c r="WNL726" s="150"/>
      <c r="WNM726" s="150"/>
      <c r="WNN726" s="150"/>
      <c r="WNO726" s="150"/>
      <c r="WNP726" s="150"/>
      <c r="WNQ726" s="150"/>
      <c r="WNR726" s="150"/>
      <c r="WNS726" s="150"/>
      <c r="WNT726" s="150"/>
      <c r="WNU726" s="150"/>
      <c r="WNV726" s="150"/>
      <c r="WNW726" s="150"/>
      <c r="WNX726" s="150"/>
      <c r="WNY726" s="150"/>
      <c r="WNZ726" s="150"/>
      <c r="WOA726" s="150"/>
      <c r="WOB726" s="150"/>
      <c r="WOC726" s="150"/>
      <c r="WOD726" s="150"/>
      <c r="WOE726" s="150"/>
      <c r="WOF726" s="150"/>
      <c r="WOG726" s="150"/>
      <c r="WOH726" s="150"/>
      <c r="WOI726" s="150"/>
      <c r="WOJ726" s="150"/>
      <c r="WOK726" s="150"/>
      <c r="WOL726" s="150"/>
      <c r="WOM726" s="150"/>
      <c r="WON726" s="150"/>
      <c r="WOO726" s="150"/>
      <c r="WOP726" s="150"/>
      <c r="WOQ726" s="150"/>
      <c r="WOR726" s="150"/>
      <c r="WOS726" s="150"/>
      <c r="WOT726" s="150"/>
      <c r="WOU726" s="150"/>
      <c r="WOV726" s="150"/>
      <c r="WOW726" s="150"/>
      <c r="WOX726" s="150"/>
      <c r="WOY726" s="150"/>
      <c r="WOZ726" s="150"/>
      <c r="WPA726" s="150"/>
      <c r="WPB726" s="150"/>
      <c r="WPC726" s="150"/>
      <c r="WPD726" s="150"/>
      <c r="WPE726" s="150"/>
      <c r="WPF726" s="150"/>
      <c r="WPG726" s="150"/>
      <c r="WPH726" s="150"/>
      <c r="WPI726" s="150"/>
      <c r="WPJ726" s="150"/>
      <c r="WPK726" s="150"/>
      <c r="WPL726" s="150"/>
      <c r="WPM726" s="150"/>
      <c r="WPN726" s="150"/>
      <c r="WPO726" s="150"/>
      <c r="WPP726" s="150"/>
      <c r="WPQ726" s="150"/>
      <c r="WPR726" s="150"/>
      <c r="WPS726" s="150"/>
      <c r="WPT726" s="150"/>
      <c r="WPU726" s="150"/>
      <c r="WPV726" s="150"/>
      <c r="WPW726" s="150"/>
      <c r="WPX726" s="150"/>
      <c r="WPY726" s="150"/>
      <c r="WPZ726" s="150"/>
      <c r="WQA726" s="150"/>
      <c r="WQB726" s="150"/>
      <c r="WQC726" s="150"/>
      <c r="WQD726" s="150"/>
      <c r="WQE726" s="150"/>
      <c r="WQF726" s="150"/>
      <c r="WQG726" s="150"/>
      <c r="WQH726" s="150"/>
      <c r="WQI726" s="150"/>
      <c r="WQJ726" s="150"/>
      <c r="WQK726" s="150"/>
      <c r="WQL726" s="150"/>
      <c r="WQM726" s="150"/>
      <c r="WQN726" s="150"/>
      <c r="WQO726" s="150"/>
      <c r="WQP726" s="150"/>
      <c r="WQQ726" s="150"/>
      <c r="WQR726" s="150"/>
      <c r="WQS726" s="150"/>
      <c r="WQT726" s="150"/>
      <c r="WQU726" s="150"/>
      <c r="WQV726" s="150"/>
      <c r="WQW726" s="150"/>
      <c r="WQX726" s="150"/>
      <c r="WQY726" s="150"/>
      <c r="WQZ726" s="150"/>
      <c r="WRA726" s="150"/>
      <c r="WRB726" s="150"/>
      <c r="WRC726" s="150"/>
      <c r="WRD726" s="150"/>
      <c r="WRE726" s="150"/>
      <c r="WRF726" s="150"/>
      <c r="WRG726" s="150"/>
      <c r="WRH726" s="150"/>
      <c r="WRI726" s="150"/>
      <c r="WRJ726" s="150"/>
      <c r="WRK726" s="150"/>
      <c r="WRL726" s="150"/>
      <c r="WRM726" s="150"/>
      <c r="WRN726" s="150"/>
      <c r="WRO726" s="150"/>
      <c r="WRP726" s="150"/>
      <c r="WRQ726" s="150"/>
      <c r="WRR726" s="150"/>
      <c r="WRS726" s="150"/>
      <c r="WRT726" s="150"/>
      <c r="WRU726" s="150"/>
      <c r="WRV726" s="150"/>
      <c r="WRW726" s="150"/>
      <c r="WRX726" s="150"/>
      <c r="WRY726" s="150"/>
      <c r="WRZ726" s="150"/>
      <c r="WSA726" s="150"/>
      <c r="WSB726" s="150"/>
      <c r="WSC726" s="150"/>
      <c r="WSD726" s="150"/>
      <c r="WSE726" s="150"/>
      <c r="WSF726" s="150"/>
      <c r="WSG726" s="150"/>
      <c r="WSH726" s="150"/>
      <c r="WSI726" s="150"/>
      <c r="WSJ726" s="150"/>
      <c r="WSK726" s="150"/>
      <c r="WSL726" s="150"/>
      <c r="WSM726" s="150"/>
      <c r="WSN726" s="150"/>
      <c r="WSO726" s="150"/>
      <c r="WSP726" s="150"/>
      <c r="WSQ726" s="150"/>
      <c r="WSR726" s="150"/>
      <c r="WSS726" s="150"/>
      <c r="WST726" s="150"/>
      <c r="WSU726" s="150"/>
      <c r="WSV726" s="150"/>
      <c r="WSW726" s="150"/>
      <c r="WSX726" s="150"/>
      <c r="WSY726" s="150"/>
      <c r="WSZ726" s="150"/>
      <c r="WTA726" s="150"/>
      <c r="WTB726" s="150"/>
      <c r="WTC726" s="150"/>
      <c r="WTD726" s="150"/>
      <c r="WTE726" s="150"/>
      <c r="WTF726" s="150"/>
      <c r="WTG726" s="150"/>
      <c r="WTH726" s="150"/>
      <c r="WTI726" s="150"/>
      <c r="WTJ726" s="150"/>
      <c r="WTK726" s="150"/>
      <c r="WTL726" s="150"/>
      <c r="WTM726" s="150"/>
      <c r="WTN726" s="150"/>
      <c r="WTO726" s="150"/>
      <c r="WTP726" s="150"/>
      <c r="WTQ726" s="150"/>
      <c r="WTR726" s="150"/>
      <c r="WTS726" s="150"/>
      <c r="WTT726" s="150"/>
      <c r="WTU726" s="150"/>
      <c r="WTV726" s="150"/>
      <c r="WTW726" s="150"/>
      <c r="WTX726" s="150"/>
      <c r="WTY726" s="150"/>
      <c r="WTZ726" s="150"/>
      <c r="WUA726" s="150"/>
      <c r="WUB726" s="150"/>
      <c r="WUC726" s="150"/>
      <c r="WUD726" s="150"/>
      <c r="WUE726" s="150"/>
      <c r="WUF726" s="150"/>
      <c r="WUG726" s="150"/>
      <c r="WUH726" s="150"/>
      <c r="WUI726" s="150"/>
      <c r="WUJ726" s="150"/>
      <c r="WUK726" s="150"/>
      <c r="WUL726" s="150"/>
      <c r="WUM726" s="150"/>
      <c r="WUN726" s="150"/>
      <c r="WUO726" s="150"/>
      <c r="WUP726" s="150"/>
      <c r="WUQ726" s="150"/>
      <c r="WUR726" s="150"/>
      <c r="WUS726" s="150"/>
      <c r="WUT726" s="150"/>
      <c r="WUU726" s="150"/>
      <c r="WUV726" s="150"/>
      <c r="WUW726" s="150"/>
      <c r="WUX726" s="150"/>
      <c r="WUY726" s="150"/>
      <c r="WUZ726" s="150"/>
      <c r="WVA726" s="150"/>
      <c r="WVB726" s="150"/>
      <c r="WVC726" s="150"/>
      <c r="WVD726" s="150"/>
      <c r="WVE726" s="150"/>
      <c r="WVF726" s="150"/>
      <c r="WVG726" s="150"/>
      <c r="WVH726" s="150"/>
      <c r="WVI726" s="150"/>
      <c r="WVJ726" s="150"/>
      <c r="WVK726" s="150"/>
      <c r="WVL726" s="150"/>
      <c r="WVM726" s="150"/>
      <c r="WVN726" s="150"/>
      <c r="WVO726" s="150"/>
      <c r="WVP726" s="150"/>
      <c r="WVQ726" s="150"/>
      <c r="WVR726" s="150"/>
      <c r="WVS726" s="150"/>
      <c r="WVT726" s="150"/>
      <c r="WVU726" s="150"/>
      <c r="WVV726" s="150"/>
      <c r="WVW726" s="150"/>
      <c r="WVX726" s="150"/>
      <c r="WVY726" s="150"/>
      <c r="WVZ726" s="150"/>
      <c r="WWA726" s="150"/>
      <c r="WWB726" s="150"/>
      <c r="WWC726" s="150"/>
      <c r="WWD726" s="150"/>
      <c r="WWE726" s="150"/>
      <c r="WWF726" s="150"/>
      <c r="WWG726" s="150"/>
      <c r="WWH726" s="150"/>
      <c r="WWI726" s="150"/>
      <c r="WWJ726" s="150"/>
      <c r="WWK726" s="150"/>
      <c r="WWL726" s="150"/>
      <c r="WWM726" s="150"/>
      <c r="WWN726" s="150"/>
      <c r="WWO726" s="150"/>
      <c r="WWP726" s="150"/>
      <c r="WWQ726" s="150"/>
      <c r="WWR726" s="150"/>
      <c r="WWS726" s="150"/>
      <c r="WWT726" s="150"/>
      <c r="WWU726" s="150"/>
      <c r="WWV726" s="150"/>
      <c r="WWW726" s="150"/>
      <c r="WWX726" s="150"/>
      <c r="WWY726" s="150"/>
      <c r="WWZ726" s="150"/>
      <c r="WXA726" s="150"/>
      <c r="WXB726" s="150"/>
      <c r="WXC726" s="150"/>
      <c r="WXD726" s="150"/>
      <c r="WXE726" s="150"/>
      <c r="WXF726" s="150"/>
      <c r="WXG726" s="150"/>
      <c r="WXH726" s="150"/>
      <c r="WXI726" s="150"/>
      <c r="WXJ726" s="150"/>
      <c r="WXK726" s="150"/>
      <c r="WXL726" s="150"/>
      <c r="WXM726" s="150"/>
      <c r="WXN726" s="150"/>
      <c r="WXO726" s="150"/>
      <c r="WXP726" s="150"/>
      <c r="WXQ726" s="150"/>
      <c r="WXR726" s="150"/>
      <c r="WXS726" s="150"/>
      <c r="WXT726" s="150"/>
      <c r="WXU726" s="150"/>
      <c r="WXV726" s="150"/>
      <c r="WXW726" s="150"/>
      <c r="WXX726" s="150"/>
      <c r="WXY726" s="150"/>
      <c r="WXZ726" s="150"/>
      <c r="WYA726" s="150"/>
      <c r="WYB726" s="150"/>
      <c r="WYC726" s="150"/>
      <c r="WYD726" s="150"/>
      <c r="WYE726" s="150"/>
      <c r="WYF726" s="150"/>
      <c r="WYG726" s="150"/>
      <c r="WYH726" s="150"/>
      <c r="WYI726" s="150"/>
      <c r="WYJ726" s="150"/>
      <c r="WYK726" s="150"/>
      <c r="WYL726" s="150"/>
      <c r="WYM726" s="150"/>
      <c r="WYN726" s="150"/>
      <c r="WYO726" s="150"/>
      <c r="WYP726" s="150"/>
      <c r="WYQ726" s="150"/>
      <c r="WYR726" s="150"/>
      <c r="WYS726" s="150"/>
      <c r="WYT726" s="150"/>
      <c r="WYU726" s="150"/>
      <c r="WYV726" s="150"/>
      <c r="WYW726" s="150"/>
      <c r="WYX726" s="150"/>
      <c r="WYY726" s="150"/>
      <c r="WYZ726" s="150"/>
      <c r="WZA726" s="150"/>
      <c r="WZB726" s="150"/>
      <c r="WZC726" s="150"/>
      <c r="WZD726" s="150"/>
      <c r="WZE726" s="150"/>
      <c r="WZF726" s="150"/>
      <c r="WZG726" s="150"/>
      <c r="WZH726" s="150"/>
      <c r="WZI726" s="150"/>
      <c r="WZJ726" s="150"/>
      <c r="WZK726" s="150"/>
      <c r="WZL726" s="150"/>
      <c r="WZM726" s="150"/>
      <c r="WZN726" s="150"/>
      <c r="WZO726" s="150"/>
      <c r="WZP726" s="150"/>
      <c r="WZQ726" s="150"/>
      <c r="WZR726" s="150"/>
      <c r="WZS726" s="150"/>
      <c r="WZT726" s="150"/>
      <c r="WZU726" s="150"/>
      <c r="WZV726" s="150"/>
      <c r="WZW726" s="150"/>
      <c r="WZX726" s="150"/>
      <c r="WZY726" s="150"/>
      <c r="WZZ726" s="150"/>
      <c r="XAA726" s="150"/>
      <c r="XAB726" s="150"/>
      <c r="XAC726" s="150"/>
      <c r="XAD726" s="150"/>
      <c r="XAE726" s="150"/>
      <c r="XAF726" s="150"/>
      <c r="XAG726" s="150"/>
      <c r="XAH726" s="150"/>
      <c r="XAI726" s="150"/>
      <c r="XAJ726" s="150"/>
      <c r="XAK726" s="150"/>
      <c r="XAL726" s="150"/>
      <c r="XAM726" s="150"/>
      <c r="XAN726" s="150"/>
      <c r="XAO726" s="150"/>
      <c r="XAP726" s="150"/>
      <c r="XAQ726" s="150"/>
      <c r="XAR726" s="150"/>
      <c r="XAS726" s="150"/>
      <c r="XAT726" s="150"/>
      <c r="XAU726" s="150"/>
      <c r="XAV726" s="150"/>
      <c r="XAW726" s="150"/>
      <c r="XAX726" s="150"/>
      <c r="XAY726" s="150"/>
      <c r="XAZ726" s="150"/>
      <c r="XBA726" s="150"/>
      <c r="XBB726" s="150"/>
      <c r="XBC726" s="150"/>
      <c r="XBD726" s="150"/>
      <c r="XBE726" s="150"/>
      <c r="XBF726" s="150"/>
      <c r="XBG726" s="150"/>
      <c r="XBH726" s="150"/>
      <c r="XBI726" s="150"/>
      <c r="XBJ726" s="150"/>
      <c r="XBK726" s="150"/>
      <c r="XBL726" s="150"/>
      <c r="XBM726" s="150"/>
      <c r="XBN726" s="150"/>
      <c r="XBO726" s="150"/>
      <c r="XBP726" s="150"/>
      <c r="XBQ726" s="150"/>
      <c r="XBR726" s="150"/>
      <c r="XBS726" s="150"/>
      <c r="XBT726" s="150"/>
      <c r="XBU726" s="150"/>
      <c r="XBV726" s="150"/>
      <c r="XBW726" s="150"/>
      <c r="XBX726" s="150"/>
      <c r="XBY726" s="150"/>
      <c r="XBZ726" s="150"/>
      <c r="XCA726" s="150"/>
      <c r="XCB726" s="150"/>
      <c r="XCC726" s="150"/>
      <c r="XCD726" s="150"/>
      <c r="XCE726" s="150"/>
      <c r="XCF726" s="150"/>
      <c r="XCG726" s="150"/>
      <c r="XCH726" s="150"/>
      <c r="XCI726" s="150"/>
      <c r="XCJ726" s="150"/>
      <c r="XCK726" s="150"/>
      <c r="XCL726" s="150"/>
      <c r="XCM726" s="150"/>
      <c r="XCN726" s="150"/>
      <c r="XCO726" s="150"/>
      <c r="XCP726" s="150"/>
      <c r="XCQ726" s="150"/>
      <c r="XCR726" s="150"/>
      <c r="XCS726" s="150"/>
      <c r="XCT726" s="150"/>
      <c r="XCU726" s="150"/>
      <c r="XCV726" s="150"/>
      <c r="XCW726" s="150"/>
      <c r="XCX726" s="150"/>
      <c r="XCY726" s="150"/>
      <c r="XCZ726" s="150"/>
      <c r="XDA726" s="150"/>
      <c r="XDB726" s="150"/>
      <c r="XDC726" s="150"/>
      <c r="XDD726" s="150"/>
      <c r="XDE726" s="150"/>
      <c r="XDF726" s="150"/>
      <c r="XDG726" s="150"/>
      <c r="XDH726" s="150"/>
      <c r="XDI726" s="150"/>
      <c r="XDJ726" s="150"/>
      <c r="XDK726" s="150"/>
      <c r="XDL726" s="150"/>
      <c r="XDM726" s="150"/>
      <c r="XDN726" s="150"/>
      <c r="XDO726" s="150"/>
      <c r="XDP726" s="150"/>
      <c r="XDQ726" s="150"/>
      <c r="XDR726" s="150"/>
      <c r="XDS726" s="150"/>
      <c r="XDT726" s="150"/>
      <c r="XDU726" s="150"/>
      <c r="XDV726" s="150"/>
      <c r="XDW726" s="150"/>
      <c r="XDX726" s="150"/>
      <c r="XDY726" s="150"/>
      <c r="XDZ726" s="150"/>
      <c r="XEA726" s="150"/>
      <c r="XEB726" s="150"/>
      <c r="XEC726" s="150"/>
      <c r="XED726" s="150"/>
      <c r="XEE726" s="150"/>
      <c r="XEF726" s="150"/>
      <c r="XEG726" s="150"/>
      <c r="XEH726" s="150"/>
      <c r="XEI726" s="150"/>
      <c r="XEJ726" s="150"/>
      <c r="XEK726" s="150"/>
      <c r="XEL726" s="150"/>
      <c r="XEM726" s="150"/>
      <c r="XEN726" s="150"/>
      <c r="XEO726" s="150"/>
      <c r="XEP726" s="150"/>
      <c r="XEQ726" s="150"/>
      <c r="XER726" s="150"/>
      <c r="XES726" s="150"/>
      <c r="XET726" s="150"/>
      <c r="XEU726" s="150"/>
      <c r="XEV726" s="284"/>
    </row>
    <row r="727" spans="1:16376" x14ac:dyDescent="0.25">
      <c r="A727" s="589"/>
      <c r="B727" s="590"/>
      <c r="C727" s="591"/>
      <c r="D727" s="567"/>
      <c r="E727" s="567"/>
      <c r="F727" s="588"/>
      <c r="G727" s="567"/>
      <c r="H727" s="567"/>
      <c r="I727" s="567"/>
      <c r="J727" s="567"/>
      <c r="K727" s="567"/>
      <c r="L727" s="590"/>
      <c r="M727" s="567"/>
      <c r="N727" s="567"/>
      <c r="O727" s="567"/>
      <c r="P727" s="592"/>
      <c r="Q727" s="569"/>
      <c r="R727" s="569"/>
      <c r="S727" s="569"/>
      <c r="T727" s="569"/>
      <c r="U727" s="569"/>
      <c r="V727" s="569"/>
      <c r="W727" s="569"/>
      <c r="X727" s="575"/>
      <c r="Y727" s="569"/>
      <c r="Z727" s="588"/>
      <c r="AA727" s="588"/>
      <c r="AB727" s="588"/>
      <c r="AC727" s="588"/>
      <c r="AE727" s="286"/>
    </row>
    <row r="728" spans="1:16376" x14ac:dyDescent="0.25">
      <c r="A728" s="589"/>
      <c r="B728" s="590"/>
      <c r="C728" s="591"/>
      <c r="D728" s="567"/>
      <c r="E728" s="567"/>
      <c r="F728" s="588"/>
      <c r="G728" s="567"/>
      <c r="H728" s="567"/>
      <c r="I728" s="567"/>
      <c r="J728" s="567"/>
      <c r="K728" s="567"/>
      <c r="L728" s="590"/>
      <c r="M728" s="567"/>
      <c r="N728" s="567"/>
      <c r="O728" s="567"/>
      <c r="P728" s="592"/>
      <c r="Q728" s="569"/>
      <c r="R728" s="569"/>
      <c r="S728" s="569"/>
      <c r="T728" s="569"/>
      <c r="U728" s="569"/>
      <c r="V728" s="569"/>
      <c r="W728" s="569"/>
      <c r="X728" s="575"/>
      <c r="Y728" s="569"/>
      <c r="Z728" s="588"/>
      <c r="AA728" s="588"/>
      <c r="AB728" s="588"/>
      <c r="AC728" s="588"/>
      <c r="AE728" s="286"/>
    </row>
    <row r="729" spans="1:16376" x14ac:dyDescent="0.25">
      <c r="A729" s="589"/>
      <c r="B729" s="590"/>
      <c r="C729" s="591"/>
      <c r="D729" s="567"/>
      <c r="E729" s="567"/>
      <c r="F729" s="588"/>
      <c r="G729" s="567"/>
      <c r="H729" s="567"/>
      <c r="I729" s="567"/>
      <c r="J729" s="567"/>
      <c r="K729" s="567"/>
      <c r="L729" s="590"/>
      <c r="M729" s="567"/>
      <c r="N729" s="567"/>
      <c r="O729" s="567"/>
      <c r="P729" s="592"/>
      <c r="Q729" s="569"/>
      <c r="R729" s="569"/>
      <c r="S729" s="569"/>
      <c r="T729" s="569"/>
      <c r="U729" s="569"/>
      <c r="V729" s="569"/>
      <c r="W729" s="569"/>
      <c r="X729" s="575"/>
      <c r="Y729" s="569"/>
      <c r="Z729" s="588"/>
      <c r="AA729" s="588"/>
      <c r="AB729" s="588"/>
      <c r="AC729" s="588"/>
      <c r="AE729" s="286"/>
    </row>
    <row r="730" spans="1:16376" x14ac:dyDescent="0.25">
      <c r="A730" s="589"/>
      <c r="B730" s="590"/>
      <c r="C730" s="591"/>
      <c r="D730" s="567"/>
      <c r="E730" s="567"/>
      <c r="F730" s="588"/>
      <c r="G730" s="567"/>
      <c r="H730" s="567"/>
      <c r="I730" s="567"/>
      <c r="J730" s="567"/>
      <c r="K730" s="567"/>
      <c r="L730" s="590"/>
      <c r="M730" s="567"/>
      <c r="N730" s="567"/>
      <c r="O730" s="567"/>
      <c r="P730" s="592"/>
      <c r="Q730" s="569"/>
      <c r="R730" s="569"/>
      <c r="S730" s="569"/>
      <c r="T730" s="569"/>
      <c r="U730" s="569"/>
      <c r="V730" s="569"/>
      <c r="W730" s="569"/>
      <c r="X730" s="575"/>
      <c r="Y730" s="569"/>
      <c r="Z730" s="588"/>
      <c r="AA730" s="588"/>
      <c r="AB730" s="588"/>
      <c r="AC730" s="588"/>
      <c r="AE730" s="286"/>
    </row>
    <row r="731" spans="1:16376" x14ac:dyDescent="0.25">
      <c r="A731" s="589"/>
      <c r="B731" s="590"/>
      <c r="C731" s="591"/>
      <c r="D731" s="567"/>
      <c r="E731" s="567"/>
      <c r="F731" s="588"/>
      <c r="G731" s="567"/>
      <c r="H731" s="567"/>
      <c r="I731" s="567"/>
      <c r="J731" s="567"/>
      <c r="K731" s="567"/>
      <c r="L731" s="567"/>
      <c r="M731" s="567"/>
      <c r="N731" s="567"/>
      <c r="O731" s="567"/>
      <c r="P731" s="592"/>
      <c r="Q731" s="569"/>
      <c r="R731" s="569"/>
      <c r="S731" s="569"/>
      <c r="T731" s="569"/>
      <c r="U731" s="569"/>
      <c r="V731" s="569"/>
      <c r="W731" s="569"/>
      <c r="X731" s="575"/>
      <c r="Y731" s="569"/>
      <c r="Z731" s="588"/>
      <c r="AA731" s="588"/>
      <c r="AB731" s="588"/>
      <c r="AC731" s="588"/>
      <c r="AE731" s="286"/>
    </row>
    <row r="732" spans="1:16376" x14ac:dyDescent="0.25">
      <c r="A732" s="589"/>
      <c r="B732" s="590"/>
      <c r="C732" s="591"/>
      <c r="D732" s="567"/>
      <c r="E732" s="567"/>
      <c r="F732" s="588"/>
      <c r="G732" s="567"/>
      <c r="H732" s="567"/>
      <c r="I732" s="567"/>
      <c r="J732" s="567"/>
      <c r="K732" s="567"/>
      <c r="L732" s="567"/>
      <c r="M732" s="567"/>
      <c r="N732" s="567"/>
      <c r="O732" s="567"/>
      <c r="P732" s="592"/>
      <c r="Q732" s="569"/>
      <c r="R732" s="569"/>
      <c r="S732" s="569"/>
      <c r="T732" s="569"/>
      <c r="U732" s="569"/>
      <c r="V732" s="569"/>
      <c r="W732" s="569"/>
      <c r="X732" s="575"/>
      <c r="Y732" s="569"/>
      <c r="Z732" s="588"/>
      <c r="AA732" s="588"/>
      <c r="AB732" s="588"/>
      <c r="AC732" s="588"/>
      <c r="AE732" s="286"/>
    </row>
    <row r="733" spans="1:16376" x14ac:dyDescent="0.25">
      <c r="A733" s="589"/>
      <c r="B733" s="567"/>
      <c r="C733" s="591"/>
      <c r="D733" s="567"/>
      <c r="E733" s="567"/>
      <c r="F733" s="588"/>
      <c r="G733" s="567"/>
      <c r="H733" s="567"/>
      <c r="I733" s="567"/>
      <c r="J733" s="567"/>
      <c r="K733" s="567"/>
      <c r="L733" s="567"/>
      <c r="M733" s="567"/>
      <c r="N733" s="567"/>
      <c r="O733" s="567"/>
      <c r="P733" s="592"/>
      <c r="Q733" s="569"/>
      <c r="R733" s="569"/>
      <c r="S733" s="569"/>
      <c r="T733" s="569"/>
      <c r="U733" s="569"/>
      <c r="V733" s="569"/>
      <c r="W733" s="569"/>
      <c r="X733" s="575"/>
      <c r="Y733" s="569"/>
      <c r="Z733" s="588"/>
      <c r="AA733" s="588"/>
      <c r="AB733" s="588"/>
      <c r="AC733" s="588"/>
      <c r="AE733" s="286"/>
    </row>
    <row r="734" spans="1:16376" ht="15.75" thickBot="1" x14ac:dyDescent="0.3">
      <c r="A734" s="589"/>
      <c r="B734" s="593"/>
      <c r="C734" s="591"/>
      <c r="D734" s="567"/>
      <c r="E734" s="593"/>
      <c r="F734" s="588"/>
      <c r="G734" s="567"/>
      <c r="H734" s="567"/>
      <c r="I734" s="567"/>
      <c r="J734" s="567"/>
      <c r="K734" s="567"/>
      <c r="L734" s="567"/>
      <c r="M734" s="567"/>
      <c r="N734" s="567"/>
      <c r="O734" s="567"/>
      <c r="P734" s="592"/>
      <c r="Q734" s="569"/>
      <c r="R734" s="569"/>
      <c r="S734" s="569"/>
      <c r="T734" s="569"/>
      <c r="U734" s="569"/>
      <c r="V734" s="569"/>
      <c r="W734" s="569"/>
      <c r="X734" s="575"/>
      <c r="Y734" s="569"/>
      <c r="Z734" s="594"/>
      <c r="AA734" s="594"/>
      <c r="AB734" s="594"/>
      <c r="AC734" s="594"/>
      <c r="AE734" s="286"/>
    </row>
    <row r="735" spans="1:16376" ht="15.75" thickBot="1" x14ac:dyDescent="0.3">
      <c r="A735" s="595" t="s">
        <v>913</v>
      </c>
      <c r="B735" s="596"/>
      <c r="C735" s="596"/>
      <c r="D735" s="596"/>
      <c r="E735" s="596"/>
      <c r="F735" s="596"/>
      <c r="G735" s="596"/>
      <c r="H735" s="596"/>
      <c r="I735" s="596"/>
      <c r="J735" s="596"/>
      <c r="K735" s="596"/>
      <c r="L735" s="596"/>
      <c r="M735" s="596"/>
      <c r="N735" s="596"/>
      <c r="O735" s="597"/>
      <c r="P735" s="586">
        <f>SUM(P725:P734)</f>
        <v>0</v>
      </c>
      <c r="Q735" s="586">
        <f t="shared" ref="Q735:Y735" si="317">SUM(Q725:Q734)</f>
        <v>0</v>
      </c>
      <c r="R735" s="586">
        <f t="shared" si="317"/>
        <v>0</v>
      </c>
      <c r="S735" s="586">
        <f t="shared" si="317"/>
        <v>0</v>
      </c>
      <c r="T735" s="586">
        <f t="shared" si="317"/>
        <v>0</v>
      </c>
      <c r="U735" s="586">
        <f t="shared" si="317"/>
        <v>0</v>
      </c>
      <c r="V735" s="586">
        <f t="shared" si="317"/>
        <v>0</v>
      </c>
      <c r="W735" s="586">
        <f t="shared" si="317"/>
        <v>0</v>
      </c>
      <c r="X735" s="598">
        <f t="shared" si="317"/>
        <v>0</v>
      </c>
      <c r="Y735" s="586">
        <f t="shared" si="317"/>
        <v>0</v>
      </c>
      <c r="Z735" s="599"/>
      <c r="AA735" s="599"/>
      <c r="AB735" s="599"/>
      <c r="AC735" s="599"/>
      <c r="AE735" s="286"/>
    </row>
    <row r="736" spans="1:16376" ht="15.75" thickBot="1" x14ac:dyDescent="0.3">
      <c r="A736" s="595" t="s">
        <v>914</v>
      </c>
      <c r="B736" s="596"/>
      <c r="C736" s="596"/>
      <c r="D736" s="596"/>
      <c r="E736" s="596"/>
      <c r="F736" s="596"/>
      <c r="G736" s="596"/>
      <c r="H736" s="596"/>
      <c r="I736" s="596"/>
      <c r="J736" s="596"/>
      <c r="K736" s="596"/>
      <c r="L736" s="596"/>
      <c r="M736" s="596"/>
      <c r="N736" s="596"/>
      <c r="O736" s="597"/>
      <c r="P736" s="600">
        <f>P735+P721</f>
        <v>3903</v>
      </c>
      <c r="Q736" s="600">
        <f t="shared" ref="Q736:Y736" si="318">Q735+Q721</f>
        <v>4026</v>
      </c>
      <c r="R736" s="600">
        <f t="shared" si="318"/>
        <v>619</v>
      </c>
      <c r="S736" s="600">
        <f t="shared" si="318"/>
        <v>4155</v>
      </c>
      <c r="T736" s="600">
        <f t="shared" si="318"/>
        <v>5405</v>
      </c>
      <c r="U736" s="600">
        <f t="shared" si="318"/>
        <v>482</v>
      </c>
      <c r="V736" s="600">
        <f t="shared" si="318"/>
        <v>4445</v>
      </c>
      <c r="W736" s="600">
        <f t="shared" si="318"/>
        <v>4438</v>
      </c>
      <c r="X736" s="601">
        <f t="shared" si="318"/>
        <v>4438</v>
      </c>
      <c r="Y736" s="600">
        <f t="shared" si="318"/>
        <v>0</v>
      </c>
      <c r="Z736" s="602"/>
      <c r="AA736" s="602"/>
      <c r="AB736" s="602"/>
      <c r="AC736" s="602"/>
      <c r="AE736" s="292">
        <f t="shared" si="314"/>
        <v>290</v>
      </c>
    </row>
    <row r="737" spans="1:47" ht="15.75" x14ac:dyDescent="0.25">
      <c r="A737" s="206"/>
      <c r="B737" s="451" t="s">
        <v>918</v>
      </c>
      <c r="C737" s="452"/>
      <c r="D737" s="451"/>
      <c r="E737" s="451"/>
      <c r="F737" s="451"/>
      <c r="G737" s="451"/>
      <c r="H737" s="451"/>
      <c r="I737" s="451"/>
      <c r="J737" s="451"/>
      <c r="K737" s="451"/>
      <c r="L737" s="451"/>
      <c r="M737" s="451"/>
      <c r="N737" s="451"/>
      <c r="O737" s="451"/>
      <c r="P737" s="451"/>
      <c r="Q737" s="207"/>
      <c r="R737" s="208" t="s">
        <v>1211</v>
      </c>
      <c r="S737" s="209">
        <v>4155</v>
      </c>
      <c r="T737" s="207"/>
      <c r="U737" s="210"/>
      <c r="V737" s="207"/>
      <c r="W737" s="207"/>
      <c r="X737" s="393"/>
      <c r="Y737" s="207"/>
      <c r="AE737" s="303">
        <f>V736-S737</f>
        <v>290</v>
      </c>
    </row>
    <row r="738" spans="1:47" x14ac:dyDescent="0.25">
      <c r="E738" s="211"/>
      <c r="F738" s="211"/>
      <c r="G738" s="211"/>
      <c r="H738" s="211"/>
      <c r="I738" s="211"/>
      <c r="J738" s="211"/>
      <c r="K738" s="211"/>
      <c r="L738" s="211"/>
      <c r="M738" s="211"/>
      <c r="N738" s="211"/>
      <c r="O738" s="211"/>
      <c r="R738" s="212"/>
    </row>
    <row r="739" spans="1:47" ht="15.75" x14ac:dyDescent="0.25">
      <c r="A739" s="213"/>
      <c r="B739" s="213"/>
      <c r="C739" s="214"/>
      <c r="D739" s="213"/>
      <c r="G739" s="477"/>
      <c r="H739" s="477"/>
      <c r="I739" s="477"/>
      <c r="J739" s="477"/>
      <c r="K739" s="477"/>
      <c r="L739" s="477"/>
      <c r="M739" s="215"/>
    </row>
    <row r="740" spans="1:47" customFormat="1" ht="15.75" thickBot="1" x14ac:dyDescent="0.3">
      <c r="C740" s="304"/>
      <c r="E740" s="305"/>
      <c r="F740" s="305"/>
      <c r="G740" s="305"/>
      <c r="H740" s="305"/>
      <c r="I740" s="305"/>
      <c r="J740" s="305"/>
      <c r="K740" s="305"/>
      <c r="L740" s="305"/>
      <c r="M740" s="305"/>
      <c r="N740" s="305"/>
      <c r="O740" s="305"/>
      <c r="P740" s="306"/>
      <c r="Q740" s="306"/>
      <c r="R740" s="306"/>
      <c r="S740" s="306"/>
      <c r="T740" s="306"/>
      <c r="U740" s="307"/>
      <c r="V740" s="306"/>
      <c r="W740" s="306"/>
      <c r="X740" s="395"/>
      <c r="Y740" s="306"/>
      <c r="Z740" s="306"/>
      <c r="AA740" s="306"/>
      <c r="AB740" s="306"/>
      <c r="AC740" s="306"/>
      <c r="AD740" s="306"/>
      <c r="AE740" s="306"/>
      <c r="AF740" s="306"/>
      <c r="AG740" s="306"/>
    </row>
    <row r="741" spans="1:47" customFormat="1" ht="15.75" thickBot="1" x14ac:dyDescent="0.3">
      <c r="C741" s="304"/>
      <c r="E741" s="305"/>
      <c r="F741" s="305"/>
      <c r="G741" s="305"/>
      <c r="H741" s="305"/>
      <c r="I741" s="305"/>
      <c r="J741" s="305"/>
      <c r="K741" s="305"/>
      <c r="L741" s="305"/>
      <c r="M741" s="305"/>
      <c r="N741" s="305"/>
      <c r="O741" s="305"/>
      <c r="P741" s="507" t="s">
        <v>1214</v>
      </c>
      <c r="Q741" s="508"/>
      <c r="R741" s="508"/>
      <c r="S741" s="508"/>
      <c r="T741" s="508"/>
      <c r="U741" s="508"/>
      <c r="V741" s="508"/>
      <c r="W741" s="508"/>
      <c r="X741" s="509"/>
      <c r="Y741" s="448" t="s">
        <v>866</v>
      </c>
      <c r="Z741" s="449"/>
      <c r="AA741" s="450"/>
      <c r="AB741" s="420" t="s">
        <v>867</v>
      </c>
      <c r="AC741" s="421"/>
      <c r="AF741" s="114"/>
      <c r="AG741" s="114"/>
      <c r="AH741" s="114"/>
      <c r="AI741" s="114"/>
      <c r="AO741" s="114"/>
      <c r="AP741" s="114"/>
      <c r="AQ741" s="114"/>
      <c r="AR741" s="114"/>
      <c r="AS741" s="114"/>
      <c r="AT741" s="114"/>
      <c r="AU741" s="114"/>
    </row>
    <row r="742" spans="1:47" customFormat="1" ht="36" x14ac:dyDescent="0.25">
      <c r="C742" s="304"/>
      <c r="E742" s="305"/>
      <c r="F742" s="305"/>
      <c r="G742" s="305"/>
      <c r="H742" s="305"/>
      <c r="I742" s="305"/>
      <c r="J742" s="305"/>
      <c r="K742" s="305"/>
      <c r="L742" s="305"/>
      <c r="M742" s="305"/>
      <c r="N742" s="305"/>
      <c r="O742" s="305"/>
      <c r="P742" s="510" t="s">
        <v>875</v>
      </c>
      <c r="Q742" s="511"/>
      <c r="R742" s="512"/>
      <c r="S742" s="513" t="s">
        <v>876</v>
      </c>
      <c r="T742" s="516" t="s">
        <v>877</v>
      </c>
      <c r="U742" s="517"/>
      <c r="V742" s="308" t="s">
        <v>878</v>
      </c>
      <c r="W742" s="308" t="s">
        <v>879</v>
      </c>
      <c r="X742" s="396" t="s">
        <v>880</v>
      </c>
      <c r="Y742" s="309" t="s">
        <v>881</v>
      </c>
      <c r="Z742" s="422" t="s">
        <v>1215</v>
      </c>
      <c r="AA742" s="423"/>
      <c r="AB742" s="422" t="s">
        <v>1215</v>
      </c>
      <c r="AC742" s="423"/>
      <c r="AF742" s="114"/>
      <c r="AG742" s="114"/>
      <c r="AH742" s="114"/>
      <c r="AI742" s="114"/>
      <c r="AO742" s="114"/>
      <c r="AP742" s="114"/>
      <c r="AQ742" s="114"/>
      <c r="AR742" s="114"/>
      <c r="AS742" s="114"/>
      <c r="AT742" s="114"/>
      <c r="AU742" s="114"/>
    </row>
    <row r="743" spans="1:47" customFormat="1" ht="15.75" x14ac:dyDescent="0.25">
      <c r="A743" s="310" t="s">
        <v>1216</v>
      </c>
      <c r="B743" s="311"/>
      <c r="C743" s="312"/>
      <c r="D743" s="311"/>
      <c r="E743" s="310"/>
      <c r="F743" s="306"/>
      <c r="G743" s="313"/>
      <c r="H743" s="313"/>
      <c r="I743" s="313"/>
      <c r="J743" s="313"/>
      <c r="K743" s="313"/>
      <c r="L743" s="313"/>
      <c r="M743" s="313"/>
      <c r="N743" s="313"/>
      <c r="O743" s="313"/>
      <c r="P743" s="518" t="s">
        <v>882</v>
      </c>
      <c r="Q743" s="519" t="s">
        <v>883</v>
      </c>
      <c r="R743" s="520" t="s">
        <v>884</v>
      </c>
      <c r="S743" s="514"/>
      <c r="T743" s="521" t="s">
        <v>885</v>
      </c>
      <c r="U743" s="523" t="s">
        <v>884</v>
      </c>
      <c r="V743" s="521" t="s">
        <v>885</v>
      </c>
      <c r="W743" s="524" t="s">
        <v>885</v>
      </c>
      <c r="X743" s="526" t="s">
        <v>885</v>
      </c>
      <c r="Y743" s="439" t="s">
        <v>885</v>
      </c>
      <c r="Z743" s="424" t="s">
        <v>1217</v>
      </c>
      <c r="AA743" s="425" t="s">
        <v>884</v>
      </c>
      <c r="AB743" s="424" t="s">
        <v>1218</v>
      </c>
      <c r="AC743" s="425" t="s">
        <v>884</v>
      </c>
      <c r="AF743" s="114"/>
      <c r="AG743" s="114"/>
      <c r="AH743" s="114"/>
      <c r="AI743" s="114"/>
      <c r="AO743" s="114"/>
      <c r="AP743" s="114"/>
      <c r="AQ743" s="114"/>
      <c r="AR743" s="114"/>
      <c r="AS743" s="114"/>
      <c r="AT743" s="114"/>
      <c r="AU743" s="114"/>
    </row>
    <row r="744" spans="1:47" customFormat="1" ht="33.75" customHeight="1" x14ac:dyDescent="0.25">
      <c r="A744" s="310"/>
      <c r="B744" s="314"/>
      <c r="C744" s="315" t="s">
        <v>1219</v>
      </c>
      <c r="D744" s="316" t="s">
        <v>1220</v>
      </c>
      <c r="E744" s="317"/>
      <c r="F744" s="318"/>
      <c r="G744" s="319"/>
      <c r="H744" s="319"/>
      <c r="I744" s="319"/>
      <c r="J744" s="319"/>
      <c r="K744" s="319"/>
      <c r="L744" s="319"/>
      <c r="M744" s="319"/>
      <c r="N744" s="319"/>
      <c r="O744" s="319"/>
      <c r="P744" s="518"/>
      <c r="Q744" s="515"/>
      <c r="R744" s="520"/>
      <c r="S744" s="515"/>
      <c r="T744" s="522"/>
      <c r="U744" s="523"/>
      <c r="V744" s="522"/>
      <c r="W744" s="525"/>
      <c r="X744" s="527"/>
      <c r="Y744" s="440"/>
      <c r="Z744" s="424"/>
      <c r="AA744" s="425"/>
      <c r="AB744" s="424"/>
      <c r="AC744" s="425"/>
      <c r="AF744" s="114"/>
      <c r="AG744" s="114"/>
      <c r="AH744" s="114"/>
      <c r="AI744" s="114"/>
      <c r="AO744" s="114"/>
      <c r="AP744" s="114"/>
      <c r="AQ744" s="114"/>
      <c r="AR744" s="114"/>
      <c r="AS744" s="114"/>
      <c r="AT744" s="114"/>
      <c r="AU744" s="114"/>
    </row>
    <row r="745" spans="1:47" customFormat="1" ht="24.75" thickBot="1" x14ac:dyDescent="0.3">
      <c r="A745" s="320"/>
      <c r="B745" s="314"/>
      <c r="C745" s="321" t="s">
        <v>1219</v>
      </c>
      <c r="D745" s="316" t="s">
        <v>1221</v>
      </c>
      <c r="E745" s="317"/>
      <c r="F745" s="318"/>
      <c r="G745" s="319"/>
      <c r="H745" s="319"/>
      <c r="I745" s="319"/>
      <c r="J745" s="319"/>
      <c r="K745" s="319"/>
      <c r="L745" s="319"/>
      <c r="M745" s="319"/>
      <c r="N745" s="319"/>
      <c r="O745" s="319"/>
      <c r="P745" s="322" t="s">
        <v>864</v>
      </c>
      <c r="Q745" s="528" t="s">
        <v>2</v>
      </c>
      <c r="R745" s="529"/>
      <c r="S745" s="323" t="s">
        <v>892</v>
      </c>
      <c r="T745" s="530" t="s">
        <v>893</v>
      </c>
      <c r="U745" s="531"/>
      <c r="V745" s="324" t="s">
        <v>894</v>
      </c>
      <c r="W745" s="324" t="s">
        <v>895</v>
      </c>
      <c r="X745" s="397" t="s">
        <v>896</v>
      </c>
      <c r="Y745" s="325" t="s">
        <v>897</v>
      </c>
      <c r="Z745" s="415" t="s">
        <v>1222</v>
      </c>
      <c r="AA745" s="416"/>
      <c r="AB745" s="415" t="s">
        <v>897</v>
      </c>
      <c r="AC745" s="416"/>
      <c r="AF745" s="114"/>
      <c r="AG745" s="114"/>
      <c r="AH745" s="114"/>
      <c r="AI745" s="114"/>
      <c r="AO745" s="114"/>
      <c r="AP745" s="114"/>
      <c r="AQ745" s="114"/>
      <c r="AR745" s="114"/>
      <c r="AS745" s="114"/>
      <c r="AT745" s="114"/>
      <c r="AU745" s="114"/>
    </row>
    <row r="746" spans="1:47" customFormat="1" ht="15.75" x14ac:dyDescent="0.25">
      <c r="A746" s="311"/>
      <c r="B746" s="311"/>
      <c r="C746" s="312"/>
      <c r="D746" s="326" t="s">
        <v>1223</v>
      </c>
      <c r="E746" s="311"/>
      <c r="F746" s="304"/>
      <c r="G746" s="327"/>
      <c r="H746" s="327"/>
      <c r="I746" s="327"/>
      <c r="J746" s="327"/>
      <c r="K746" s="532" t="s">
        <v>1224</v>
      </c>
      <c r="L746" s="533"/>
      <c r="M746" s="534"/>
      <c r="N746" s="328" t="s">
        <v>1225</v>
      </c>
      <c r="O746" s="329"/>
      <c r="P746" s="330" t="s">
        <v>1226</v>
      </c>
      <c r="Q746" s="331" t="s">
        <v>1226</v>
      </c>
      <c r="R746" s="331" t="s">
        <v>1226</v>
      </c>
      <c r="S746" s="332">
        <f>SUBTOTAL(9,S590)</f>
        <v>810</v>
      </c>
      <c r="T746" s="332">
        <f t="shared" ref="T746:X746" si="319">SUBTOTAL(9,T590)</f>
        <v>1027</v>
      </c>
      <c r="U746" s="332">
        <f t="shared" si="319"/>
        <v>0</v>
      </c>
      <c r="V746" s="332">
        <f t="shared" si="319"/>
        <v>909</v>
      </c>
      <c r="W746" s="332">
        <f t="shared" si="319"/>
        <v>908</v>
      </c>
      <c r="X746" s="403">
        <f t="shared" si="319"/>
        <v>908</v>
      </c>
      <c r="Y746" s="405">
        <f>SUBTOTAL(9,Y590)</f>
        <v>0</v>
      </c>
      <c r="Z746" s="332">
        <f>SUBTOTAL(9,Z590)</f>
        <v>0</v>
      </c>
      <c r="AA746" s="406">
        <f>SUBTOTAL(9,AA590)</f>
        <v>0</v>
      </c>
      <c r="AB746" s="405">
        <f>SUBTOTAL(9,AF590)</f>
        <v>0</v>
      </c>
      <c r="AC746" s="406">
        <f>SUBTOTAL(9,AG590)</f>
        <v>0</v>
      </c>
      <c r="AE746" s="333">
        <f t="shared" ref="AE746:AE756" si="320">V746-S746</f>
        <v>99</v>
      </c>
      <c r="AF746" s="114"/>
      <c r="AG746" s="114"/>
      <c r="AH746" s="114"/>
      <c r="AI746" s="114"/>
      <c r="AO746" s="114"/>
      <c r="AP746" s="114"/>
      <c r="AQ746" s="114"/>
      <c r="AR746" s="114"/>
      <c r="AS746" s="114"/>
      <c r="AT746" s="114"/>
      <c r="AU746" s="114"/>
    </row>
    <row r="747" spans="1:47" customFormat="1" ht="15.75" x14ac:dyDescent="0.25">
      <c r="A747" s="311"/>
      <c r="B747" s="311"/>
      <c r="C747" s="312"/>
      <c r="D747" s="334"/>
      <c r="E747" s="311"/>
      <c r="F747" s="304"/>
      <c r="G747" s="327"/>
      <c r="H747" s="327"/>
      <c r="I747" s="327"/>
      <c r="J747" s="327"/>
      <c r="K747" s="535" t="s">
        <v>1227</v>
      </c>
      <c r="L747" s="536"/>
      <c r="M747" s="537"/>
      <c r="N747" s="335" t="s">
        <v>1225</v>
      </c>
      <c r="O747" s="336"/>
      <c r="P747" s="337" t="s">
        <v>1226</v>
      </c>
      <c r="Q747" s="338" t="s">
        <v>1226</v>
      </c>
      <c r="R747" s="338" t="s">
        <v>1226</v>
      </c>
      <c r="S747" s="339">
        <f>S571</f>
        <v>67</v>
      </c>
      <c r="T747" s="339">
        <f t="shared" ref="T747:X747" si="321">T571</f>
        <v>50</v>
      </c>
      <c r="U747" s="339">
        <f t="shared" si="321"/>
        <v>0</v>
      </c>
      <c r="V747" s="339">
        <f t="shared" si="321"/>
        <v>50</v>
      </c>
      <c r="W747" s="339">
        <f t="shared" si="321"/>
        <v>50</v>
      </c>
      <c r="X747" s="398">
        <f t="shared" si="321"/>
        <v>50</v>
      </c>
      <c r="Y747" s="340">
        <f>Y571</f>
        <v>0</v>
      </c>
      <c r="Z747" s="339">
        <f>Z571</f>
        <v>0</v>
      </c>
      <c r="AA747" s="341">
        <f>AA571</f>
        <v>0</v>
      </c>
      <c r="AB747" s="340">
        <f>AF571</f>
        <v>0</v>
      </c>
      <c r="AC747" s="341">
        <f>AG571</f>
        <v>0</v>
      </c>
      <c r="AE747">
        <f t="shared" si="320"/>
        <v>-17</v>
      </c>
      <c r="AF747" s="114"/>
      <c r="AG747" s="114"/>
      <c r="AH747" s="114"/>
      <c r="AI747" s="114"/>
      <c r="AO747" s="114"/>
      <c r="AP747" s="114"/>
      <c r="AQ747" s="114"/>
      <c r="AR747" s="114"/>
      <c r="AS747" s="114"/>
      <c r="AT747" s="114"/>
      <c r="AU747" s="114"/>
    </row>
    <row r="748" spans="1:47" customFormat="1" ht="15.75" x14ac:dyDescent="0.25">
      <c r="A748" s="311"/>
      <c r="B748" s="311"/>
      <c r="C748" s="312" t="s">
        <v>832</v>
      </c>
      <c r="D748" s="311" t="s">
        <v>922</v>
      </c>
      <c r="E748" s="311"/>
      <c r="F748" s="304"/>
      <c r="G748" s="327"/>
      <c r="H748" s="327"/>
      <c r="I748" s="327"/>
      <c r="J748" s="327"/>
      <c r="K748" s="538"/>
      <c r="L748" s="539"/>
      <c r="M748" s="540"/>
      <c r="N748" s="335" t="s">
        <v>1228</v>
      </c>
      <c r="O748" s="336"/>
      <c r="P748" s="337" t="s">
        <v>1226</v>
      </c>
      <c r="Q748" s="338" t="s">
        <v>1226</v>
      </c>
      <c r="R748" s="338" t="s">
        <v>1226</v>
      </c>
      <c r="S748" s="339">
        <f>S573+S575+S576</f>
        <v>17</v>
      </c>
      <c r="T748" s="339">
        <f t="shared" ref="T748:X748" si="322">T573+T575+T576</f>
        <v>40</v>
      </c>
      <c r="U748" s="339">
        <f t="shared" si="322"/>
        <v>0</v>
      </c>
      <c r="V748" s="339">
        <f t="shared" si="322"/>
        <v>40</v>
      </c>
      <c r="W748" s="339">
        <f t="shared" si="322"/>
        <v>40</v>
      </c>
      <c r="X748" s="398">
        <f t="shared" si="322"/>
        <v>40</v>
      </c>
      <c r="Y748" s="340">
        <f>Y573+Y575+Y576</f>
        <v>0</v>
      </c>
      <c r="Z748" s="339">
        <f>Z573+Z575+Z576</f>
        <v>0</v>
      </c>
      <c r="AA748" s="341">
        <f>AA573+AA575+AA576</f>
        <v>0</v>
      </c>
      <c r="AB748" s="340">
        <f>AF573+AF575+AF576</f>
        <v>0</v>
      </c>
      <c r="AC748" s="341">
        <f>AG573+AG575+AG576</f>
        <v>0</v>
      </c>
      <c r="AE748">
        <f t="shared" si="320"/>
        <v>23</v>
      </c>
      <c r="AF748" s="114"/>
      <c r="AG748" s="114"/>
      <c r="AH748" s="114"/>
      <c r="AI748" s="114"/>
      <c r="AO748" s="114"/>
      <c r="AP748" s="114"/>
      <c r="AQ748" s="114"/>
      <c r="AR748" s="114"/>
      <c r="AS748" s="114"/>
      <c r="AT748" s="114"/>
      <c r="AU748" s="114"/>
    </row>
    <row r="749" spans="1:47" customFormat="1" x14ac:dyDescent="0.25">
      <c r="C749" s="304"/>
      <c r="E749" s="342"/>
      <c r="F749" s="327"/>
      <c r="G749" s="327"/>
      <c r="H749" s="327"/>
      <c r="I749" s="327"/>
      <c r="J749" s="327"/>
      <c r="K749" s="541"/>
      <c r="L749" s="542"/>
      <c r="M749" s="543"/>
      <c r="N749" s="343" t="s">
        <v>1229</v>
      </c>
      <c r="O749" s="344"/>
      <c r="P749" s="345" t="s">
        <v>1226</v>
      </c>
      <c r="Q749" s="346" t="s">
        <v>1226</v>
      </c>
      <c r="R749" s="346" t="s">
        <v>1226</v>
      </c>
      <c r="S749" s="347">
        <f>SUBTOTAL(9,S747:S748)</f>
        <v>84</v>
      </c>
      <c r="T749" s="347">
        <f t="shared" ref="T749:X749" si="323">SUBTOTAL(9,T747:T748)</f>
        <v>90</v>
      </c>
      <c r="U749" s="347">
        <f t="shared" si="323"/>
        <v>0</v>
      </c>
      <c r="V749" s="347">
        <f t="shared" si="323"/>
        <v>90</v>
      </c>
      <c r="W749" s="347">
        <f t="shared" si="323"/>
        <v>90</v>
      </c>
      <c r="X749" s="399">
        <f t="shared" si="323"/>
        <v>90</v>
      </c>
      <c r="Y749" s="348">
        <f>SUBTOTAL(9,Y747:Y748)</f>
        <v>0</v>
      </c>
      <c r="Z749" s="347">
        <f>SUBTOTAL(9,Z747:Z748)</f>
        <v>0</v>
      </c>
      <c r="AA749" s="349">
        <f>SUBTOTAL(9,AA747:AA748)</f>
        <v>0</v>
      </c>
      <c r="AB749" s="348">
        <f>SUBTOTAL(9,AB747:AB748)</f>
        <v>0</v>
      </c>
      <c r="AC749" s="349">
        <f>SUBTOTAL(9,AC747:AC748)</f>
        <v>0</v>
      </c>
      <c r="AE749" s="333">
        <f t="shared" si="320"/>
        <v>6</v>
      </c>
      <c r="AF749" s="114"/>
      <c r="AG749" s="114"/>
      <c r="AH749" s="114"/>
      <c r="AI749" s="114"/>
      <c r="AO749" s="114"/>
      <c r="AP749" s="114"/>
      <c r="AQ749" s="114"/>
      <c r="AR749" s="114"/>
      <c r="AS749" s="114"/>
      <c r="AT749" s="114"/>
      <c r="AU749" s="114"/>
    </row>
    <row r="750" spans="1:47" customFormat="1" x14ac:dyDescent="0.25">
      <c r="C750" s="304"/>
      <c r="E750" s="342"/>
      <c r="F750" s="350"/>
      <c r="G750" s="350"/>
      <c r="H750" s="350"/>
      <c r="I750" s="350"/>
      <c r="J750" s="350"/>
      <c r="K750" s="544" t="s">
        <v>1230</v>
      </c>
      <c r="L750" s="545"/>
      <c r="M750" s="546"/>
      <c r="N750" s="351" t="s">
        <v>1231</v>
      </c>
      <c r="O750" s="352"/>
      <c r="P750" s="337" t="s">
        <v>1226</v>
      </c>
      <c r="Q750" s="338" t="s">
        <v>1226</v>
      </c>
      <c r="R750" s="338" t="s">
        <v>1226</v>
      </c>
      <c r="S750" s="339">
        <v>633</v>
      </c>
      <c r="T750" s="339">
        <v>1165</v>
      </c>
      <c r="U750" s="339">
        <v>168</v>
      </c>
      <c r="V750" s="339">
        <v>936</v>
      </c>
      <c r="W750" s="339">
        <v>937</v>
      </c>
      <c r="X750" s="339">
        <v>937</v>
      </c>
      <c r="Y750" s="340"/>
      <c r="Z750" s="339"/>
      <c r="AA750" s="341"/>
      <c r="AB750" s="340"/>
      <c r="AC750" s="341"/>
      <c r="AE750">
        <f t="shared" si="320"/>
        <v>303</v>
      </c>
      <c r="AF750" s="114"/>
      <c r="AG750" s="114"/>
      <c r="AH750" s="114"/>
      <c r="AI750" s="114"/>
      <c r="AO750" s="114"/>
      <c r="AP750" s="114"/>
      <c r="AQ750" s="114"/>
      <c r="AR750" s="114"/>
      <c r="AS750" s="114"/>
      <c r="AT750" s="114"/>
      <c r="AU750" s="114"/>
    </row>
    <row r="751" spans="1:47" customFormat="1" x14ac:dyDescent="0.25">
      <c r="C751" s="304"/>
      <c r="E751" s="342"/>
      <c r="F751" s="350"/>
      <c r="G751" s="350"/>
      <c r="H751" s="350"/>
      <c r="I751" s="350"/>
      <c r="J751" s="350"/>
      <c r="K751" s="547"/>
      <c r="L751" s="548"/>
      <c r="M751" s="549"/>
      <c r="N751" s="351" t="s">
        <v>1232</v>
      </c>
      <c r="O751" s="352"/>
      <c r="P751" s="337" t="s">
        <v>1226</v>
      </c>
      <c r="Q751" s="338" t="s">
        <v>1226</v>
      </c>
      <c r="R751" s="338" t="s">
        <v>1226</v>
      </c>
      <c r="S751" s="339">
        <v>814</v>
      </c>
      <c r="T751" s="339">
        <v>1142</v>
      </c>
      <c r="U751" s="339">
        <v>290</v>
      </c>
      <c r="V751" s="339">
        <v>802</v>
      </c>
      <c r="W751" s="339">
        <v>836</v>
      </c>
      <c r="X751" s="339">
        <v>836</v>
      </c>
      <c r="Y751" s="340"/>
      <c r="Z751" s="339"/>
      <c r="AA751" s="341"/>
      <c r="AB751" s="340"/>
      <c r="AC751" s="341"/>
      <c r="AE751">
        <f t="shared" si="320"/>
        <v>-12</v>
      </c>
      <c r="AF751" s="114"/>
      <c r="AG751" s="114"/>
      <c r="AH751" s="114"/>
      <c r="AI751" s="114"/>
      <c r="AO751" s="114"/>
      <c r="AP751" s="114"/>
      <c r="AQ751" s="114"/>
      <c r="AR751" s="114"/>
      <c r="AS751" s="114"/>
      <c r="AT751" s="114"/>
      <c r="AU751" s="114"/>
    </row>
    <row r="752" spans="1:47" customFormat="1" x14ac:dyDescent="0.25">
      <c r="C752" s="304"/>
      <c r="E752" s="342"/>
      <c r="F752" s="350"/>
      <c r="G752" s="350"/>
      <c r="H752" s="350"/>
      <c r="I752" s="350"/>
      <c r="J752" s="350"/>
      <c r="K752" s="547"/>
      <c r="L752" s="548"/>
      <c r="M752" s="549"/>
      <c r="N752" s="351" t="s">
        <v>1228</v>
      </c>
      <c r="O752" s="352"/>
      <c r="P752" s="337" t="s">
        <v>1226</v>
      </c>
      <c r="Q752" s="338" t="s">
        <v>1226</v>
      </c>
      <c r="R752" s="338" t="s">
        <v>1226</v>
      </c>
      <c r="S752" s="339">
        <f>S759-S755-S748</f>
        <v>1758</v>
      </c>
      <c r="T752" s="339">
        <f t="shared" ref="T752:X752" si="324">T759-T755-T748</f>
        <v>1922</v>
      </c>
      <c r="U752" s="339">
        <f t="shared" si="324"/>
        <v>24</v>
      </c>
      <c r="V752" s="339">
        <f t="shared" si="324"/>
        <v>1649</v>
      </c>
      <c r="W752" s="339">
        <f t="shared" si="324"/>
        <v>1608</v>
      </c>
      <c r="X752" s="339">
        <f t="shared" si="324"/>
        <v>1608</v>
      </c>
      <c r="Y752" s="340"/>
      <c r="Z752" s="339"/>
      <c r="AA752" s="341"/>
      <c r="AB752" s="340"/>
      <c r="AC752" s="341"/>
      <c r="AE752">
        <f t="shared" si="320"/>
        <v>-109</v>
      </c>
      <c r="AF752" s="114"/>
      <c r="AG752" s="114"/>
      <c r="AH752" s="114"/>
      <c r="AI752" s="114"/>
      <c r="AO752" s="114"/>
      <c r="AP752" s="114"/>
      <c r="AQ752" s="114"/>
      <c r="AR752" s="114"/>
      <c r="AS752" s="114"/>
      <c r="AT752" s="114"/>
      <c r="AU752" s="114"/>
    </row>
    <row r="753" spans="2:47" customFormat="1" x14ac:dyDescent="0.25">
      <c r="C753" s="304"/>
      <c r="E753" s="342"/>
      <c r="F753" s="350"/>
      <c r="G753" s="350"/>
      <c r="H753" s="350"/>
      <c r="I753" s="350"/>
      <c r="J753" s="350"/>
      <c r="K753" s="550"/>
      <c r="L753" s="551"/>
      <c r="M753" s="552"/>
      <c r="N753" s="353" t="s">
        <v>1233</v>
      </c>
      <c r="O753" s="354"/>
      <c r="P753" s="345" t="s">
        <v>1226</v>
      </c>
      <c r="Q753" s="346" t="s">
        <v>1226</v>
      </c>
      <c r="R753" s="346" t="s">
        <v>1226</v>
      </c>
      <c r="S753" s="347">
        <f>S752+S751+S750</f>
        <v>3205</v>
      </c>
      <c r="T753" s="347">
        <f t="shared" ref="T753:X753" si="325">T752+T751+T750</f>
        <v>4229</v>
      </c>
      <c r="U753" s="347">
        <f t="shared" si="325"/>
        <v>482</v>
      </c>
      <c r="V753" s="347">
        <f t="shared" si="325"/>
        <v>3387</v>
      </c>
      <c r="W753" s="347">
        <f t="shared" si="325"/>
        <v>3381</v>
      </c>
      <c r="X753" s="347">
        <f t="shared" si="325"/>
        <v>3381</v>
      </c>
      <c r="Y753" s="348"/>
      <c r="Z753" s="347"/>
      <c r="AA753" s="349"/>
      <c r="AB753" s="348"/>
      <c r="AC753" s="349"/>
      <c r="AE753" s="333">
        <f t="shared" si="320"/>
        <v>182</v>
      </c>
      <c r="AF753" s="114"/>
      <c r="AG753" s="114"/>
      <c r="AH753" s="114"/>
      <c r="AI753" s="114"/>
      <c r="AO753" s="114"/>
      <c r="AP753" s="114"/>
      <c r="AQ753" s="114"/>
      <c r="AR753" s="114"/>
      <c r="AS753" s="114"/>
      <c r="AT753" s="114"/>
      <c r="AU753" s="114"/>
    </row>
    <row r="754" spans="2:47" customFormat="1" ht="15.75" x14ac:dyDescent="0.25">
      <c r="C754" s="304"/>
      <c r="E754" s="342"/>
      <c r="F754" s="350"/>
      <c r="G754" s="350"/>
      <c r="H754" s="350"/>
      <c r="I754" s="350"/>
      <c r="J754" s="350"/>
      <c r="K754" s="553" t="s">
        <v>1234</v>
      </c>
      <c r="L754" s="554"/>
      <c r="M754" s="555"/>
      <c r="N754" s="353" t="s">
        <v>1235</v>
      </c>
      <c r="O754" s="354"/>
      <c r="P754" s="345" t="s">
        <v>1226</v>
      </c>
      <c r="Q754" s="346" t="s">
        <v>1226</v>
      </c>
      <c r="R754" s="346" t="s">
        <v>1226</v>
      </c>
      <c r="S754" s="347">
        <f>S618+S621+S627+S631</f>
        <v>15</v>
      </c>
      <c r="T754" s="347">
        <f t="shared" ref="T754:X754" si="326">T618+T621+T627+T631</f>
        <v>15</v>
      </c>
      <c r="U754" s="347">
        <f t="shared" si="326"/>
        <v>0</v>
      </c>
      <c r="V754" s="347">
        <f t="shared" si="326"/>
        <v>15</v>
      </c>
      <c r="W754" s="347">
        <f t="shared" si="326"/>
        <v>15</v>
      </c>
      <c r="X754" s="399">
        <f t="shared" si="326"/>
        <v>15</v>
      </c>
      <c r="Y754" s="348">
        <f>Y618+Y621+Y627+Y631</f>
        <v>0</v>
      </c>
      <c r="Z754" s="347">
        <f>Z618+Z621+Z627+Z631</f>
        <v>0</v>
      </c>
      <c r="AA754" s="349">
        <f>AA618+AA621+AA627+AA631</f>
        <v>0</v>
      </c>
      <c r="AB754" s="348">
        <f>AF618+AF621+AF627+AF631</f>
        <v>0</v>
      </c>
      <c r="AC754" s="349">
        <f>AG618+AG621+AG627+AG631</f>
        <v>0</v>
      </c>
      <c r="AE754" s="333">
        <f t="shared" si="320"/>
        <v>0</v>
      </c>
      <c r="AF754" s="114"/>
      <c r="AG754" s="114"/>
      <c r="AH754" s="114"/>
      <c r="AI754" s="114"/>
      <c r="AO754" s="114"/>
      <c r="AP754" s="114"/>
      <c r="AQ754" s="114"/>
      <c r="AR754" s="114"/>
      <c r="AS754" s="114"/>
      <c r="AT754" s="114"/>
      <c r="AU754" s="114"/>
    </row>
    <row r="755" spans="2:47" customFormat="1" ht="16.5" thickBot="1" x14ac:dyDescent="0.3">
      <c r="C755" s="304"/>
      <c r="E755" s="342"/>
      <c r="F755" s="355"/>
      <c r="G755" s="355"/>
      <c r="H755" s="355"/>
      <c r="I755" s="355"/>
      <c r="J755" s="355"/>
      <c r="K755" s="556" t="s">
        <v>1236</v>
      </c>
      <c r="L755" s="557"/>
      <c r="M755" s="558"/>
      <c r="N755" s="356" t="s">
        <v>1228</v>
      </c>
      <c r="O755" s="357"/>
      <c r="P755" s="358" t="s">
        <v>1226</v>
      </c>
      <c r="Q755" s="359" t="s">
        <v>1226</v>
      </c>
      <c r="R755" s="359" t="s">
        <v>1226</v>
      </c>
      <c r="S755" s="360">
        <f>S676+S677+S678+S680+S682+S683+S684+S685+S686+S687+S688+S689+S690+S691+S692+S693+S697+S704+S705+S706+S712+S713+S714</f>
        <v>41</v>
      </c>
      <c r="T755" s="360">
        <f t="shared" ref="T755:X755" si="327">T676+T677+T678+T680+T682+T683+T684+T685+T686+T687+T688+T689+T690+T691+T692+T693+T697+T704+T705+T706+T712+T713+T714</f>
        <v>44</v>
      </c>
      <c r="U755" s="360">
        <f t="shared" si="327"/>
        <v>0</v>
      </c>
      <c r="V755" s="360">
        <f t="shared" si="327"/>
        <v>44</v>
      </c>
      <c r="W755" s="360">
        <f t="shared" si="327"/>
        <v>44</v>
      </c>
      <c r="X755" s="404">
        <f t="shared" si="327"/>
        <v>44</v>
      </c>
      <c r="Y755" s="407">
        <f>Y676+Y677+Y678+Y680+Y682+Y683+Y684+Y685+Y686+Y687+Y688+Y689+Y690+Y691+Y692+Y693+Y697+Y704+Y705+Y706+Y712+Y713+Y714</f>
        <v>0</v>
      </c>
      <c r="Z755" s="360">
        <f>Z676+Z677+Z678+Z680+Z682+Z683+Z684+Z685+Z686+Z687+Z688+Z689+Z690+Z691+Z692+Z693+Z697+Z704+Z705+Z706+Z712+Z713+Z714</f>
        <v>0</v>
      </c>
      <c r="AA755" s="408">
        <f>AA676+AA677+AA678+AA680+AA682+AA683+AA684+AA685+AA686+AA687+AA688+AA689+AA690+AA691+AA692+AA693+AA697+AA704+AA705+AA706+AA712+AA713+AA714</f>
        <v>0</v>
      </c>
      <c r="AB755" s="407">
        <f>AF676+AF677+AF678+AF680+AF682+AF683+AF684+AF685+AF686+AF687+AF688+AF689+AF690+AF691+AF692+AF693+AF697+AF704+AF705+AF706+AF712+AF713+AF714</f>
        <v>0</v>
      </c>
      <c r="AC755" s="408">
        <f>AG676+AG677+AG678+AG680+AG682+AG683+AG684+AG685+AG686+AG687+AG688+AG689+AG690+AG691+AG692+AG693+AG697+AG704+AG705+AG706+AG712+AG713+AG714</f>
        <v>0</v>
      </c>
      <c r="AE755" s="333">
        <f t="shared" si="320"/>
        <v>3</v>
      </c>
      <c r="AF755" s="114"/>
      <c r="AG755" s="114"/>
      <c r="AH755" s="114"/>
      <c r="AI755" s="114"/>
      <c r="AO755" s="114"/>
      <c r="AP755" s="114"/>
      <c r="AQ755" s="114"/>
      <c r="AR755" s="114"/>
      <c r="AS755" s="114"/>
      <c r="AT755" s="114"/>
      <c r="AU755" s="114"/>
    </row>
    <row r="756" spans="2:47" customFormat="1" ht="16.5" thickBot="1" x14ac:dyDescent="0.3">
      <c r="C756" s="304"/>
      <c r="E756" s="342"/>
      <c r="F756" s="361"/>
      <c r="G756" s="361"/>
      <c r="H756" s="361"/>
      <c r="I756" s="361"/>
      <c r="J756" s="361"/>
      <c r="K756" s="559" t="s">
        <v>912</v>
      </c>
      <c r="L756" s="560"/>
      <c r="M756" s="561"/>
      <c r="N756" s="362" t="s">
        <v>1237</v>
      </c>
      <c r="O756" s="363"/>
      <c r="P756" s="364" t="s">
        <v>1226</v>
      </c>
      <c r="Q756" s="365" t="s">
        <v>1226</v>
      </c>
      <c r="R756" s="365" t="s">
        <v>1226</v>
      </c>
      <c r="S756" s="366">
        <f>S746+S749+S753+S754+S755</f>
        <v>4155</v>
      </c>
      <c r="T756" s="366">
        <f t="shared" ref="T756:X756" si="328">T746+T749+T753+T754+T755</f>
        <v>5405</v>
      </c>
      <c r="U756" s="366">
        <f t="shared" si="328"/>
        <v>482</v>
      </c>
      <c r="V756" s="366">
        <f t="shared" si="328"/>
        <v>4445</v>
      </c>
      <c r="W756" s="366">
        <f t="shared" si="328"/>
        <v>4438</v>
      </c>
      <c r="X756" s="366">
        <f t="shared" si="328"/>
        <v>4438</v>
      </c>
      <c r="Y756" s="367"/>
      <c r="Z756" s="366"/>
      <c r="AA756" s="368"/>
      <c r="AB756" s="369"/>
      <c r="AC756" s="368"/>
      <c r="AE756" s="370">
        <f t="shared" si="320"/>
        <v>290</v>
      </c>
      <c r="AF756" s="114"/>
      <c r="AG756" s="114"/>
      <c r="AH756" s="114"/>
      <c r="AI756" s="114"/>
      <c r="AO756" s="114"/>
      <c r="AP756" s="114"/>
      <c r="AQ756" s="114"/>
      <c r="AR756" s="114"/>
      <c r="AS756" s="114"/>
      <c r="AT756" s="114"/>
      <c r="AU756" s="114"/>
    </row>
    <row r="757" spans="2:47" customFormat="1" x14ac:dyDescent="0.25">
      <c r="C757" s="304"/>
      <c r="E757" s="371"/>
      <c r="F757" s="372"/>
      <c r="G757" s="372"/>
      <c r="H757" s="372"/>
      <c r="I757" s="372"/>
      <c r="J757" s="372"/>
      <c r="K757" s="373"/>
      <c r="L757" s="373"/>
      <c r="M757" s="373"/>
      <c r="N757" s="374"/>
      <c r="O757" s="372"/>
      <c r="P757" s="375"/>
      <c r="Q757" s="375"/>
      <c r="R757" s="375"/>
      <c r="S757" s="375"/>
      <c r="T757" s="375"/>
      <c r="U757" s="375"/>
      <c r="V757" s="375"/>
      <c r="W757" s="375"/>
      <c r="X757" s="400"/>
      <c r="Y757" s="375"/>
      <c r="Z757" s="375"/>
      <c r="AA757" s="375"/>
      <c r="AB757" s="375"/>
      <c r="AC757" s="375"/>
      <c r="AD757" s="375"/>
      <c r="AE757" s="375"/>
      <c r="AF757" s="375"/>
      <c r="AG757" s="375"/>
    </row>
    <row r="758" spans="2:47" customFormat="1" x14ac:dyDescent="0.25">
      <c r="B758" s="376"/>
      <c r="C758" s="304"/>
      <c r="E758" s="371"/>
      <c r="F758" s="372"/>
      <c r="G758" s="372"/>
      <c r="H758" s="372"/>
      <c r="I758" s="372"/>
      <c r="J758" s="372"/>
      <c r="K758" s="373"/>
      <c r="L758" s="373"/>
      <c r="M758" s="373"/>
      <c r="N758" s="374"/>
      <c r="O758" s="372" t="s">
        <v>1238</v>
      </c>
      <c r="P758" s="375"/>
      <c r="Q758" s="375"/>
      <c r="R758" s="375"/>
      <c r="S758" s="375">
        <f>S747+S746</f>
        <v>877</v>
      </c>
      <c r="T758" s="375">
        <f>T747+T746</f>
        <v>1077</v>
      </c>
      <c r="U758" s="375">
        <f>U747+U746</f>
        <v>0</v>
      </c>
      <c r="V758" s="375">
        <f>V747+V746</f>
        <v>959</v>
      </c>
      <c r="W758" s="375">
        <f t="shared" ref="W758:AC758" si="329">W747+W746</f>
        <v>958</v>
      </c>
      <c r="X758" s="375">
        <f t="shared" si="329"/>
        <v>958</v>
      </c>
      <c r="Y758" s="375">
        <f t="shared" si="329"/>
        <v>0</v>
      </c>
      <c r="Z758" s="375">
        <f t="shared" si="329"/>
        <v>0</v>
      </c>
      <c r="AA758" s="375">
        <f t="shared" si="329"/>
        <v>0</v>
      </c>
      <c r="AB758" s="375">
        <f t="shared" si="329"/>
        <v>0</v>
      </c>
      <c r="AC758" s="375">
        <f t="shared" si="329"/>
        <v>0</v>
      </c>
      <c r="AD758" s="375"/>
      <c r="AE758" s="375"/>
      <c r="AF758" s="375"/>
      <c r="AG758" s="375"/>
    </row>
    <row r="759" spans="2:47" customFormat="1" x14ac:dyDescent="0.25">
      <c r="C759" s="304"/>
      <c r="E759" s="376"/>
      <c r="F759" s="306"/>
      <c r="G759" s="306"/>
      <c r="H759" s="306"/>
      <c r="I759" s="306"/>
      <c r="J759" s="306"/>
      <c r="K759" s="306"/>
      <c r="L759" s="306"/>
      <c r="M759" s="306"/>
      <c r="N759" s="306"/>
      <c r="O759" s="377" t="s">
        <v>1239</v>
      </c>
      <c r="P759" s="378"/>
      <c r="Q759" s="378"/>
      <c r="R759" s="378"/>
      <c r="S759" s="379">
        <v>1816</v>
      </c>
      <c r="T759" s="379">
        <v>2006</v>
      </c>
      <c r="U759" s="379">
        <v>24</v>
      </c>
      <c r="V759" s="379">
        <v>1733</v>
      </c>
      <c r="W759" s="379">
        <v>1692</v>
      </c>
      <c r="X759" s="379">
        <v>1692</v>
      </c>
      <c r="Y759" s="379">
        <v>2253</v>
      </c>
      <c r="Z759" s="379">
        <v>2253</v>
      </c>
      <c r="AA759" s="379">
        <v>2253</v>
      </c>
      <c r="AB759" s="379">
        <v>2253</v>
      </c>
      <c r="AC759" s="379">
        <v>2253</v>
      </c>
      <c r="AD759" s="379"/>
      <c r="AE759" s="379"/>
      <c r="AF759" s="379"/>
      <c r="AG759" s="379"/>
    </row>
    <row r="2633" spans="1:4" x14ac:dyDescent="0.25">
      <c r="A2633" s="426"/>
      <c r="B2633" s="426"/>
      <c r="C2633" s="426"/>
      <c r="D2633" s="426"/>
    </row>
    <row r="2637" spans="1:4" x14ac:dyDescent="0.25">
      <c r="A2637" s="426"/>
      <c r="B2637" s="426"/>
    </row>
    <row r="2638" spans="1:4" x14ac:dyDescent="0.25">
      <c r="A2638" s="426"/>
      <c r="B2638" s="426"/>
    </row>
    <row r="2639" spans="1:4" x14ac:dyDescent="0.25">
      <c r="A2639" s="426"/>
      <c r="B2639" s="426"/>
    </row>
    <row r="2642" spans="3:4" x14ac:dyDescent="0.25">
      <c r="C2642" s="426"/>
      <c r="D2642" s="426"/>
    </row>
    <row r="2653" spans="3:4" x14ac:dyDescent="0.25">
      <c r="C2653" s="426"/>
      <c r="D2653" s="426"/>
    </row>
    <row r="2657" spans="2:4" x14ac:dyDescent="0.25">
      <c r="B2657" s="426"/>
      <c r="C2657" s="426"/>
      <c r="D2657" s="426"/>
    </row>
    <row r="2662" spans="2:4" x14ac:dyDescent="0.25">
      <c r="B2662" s="426"/>
      <c r="C2662" s="426"/>
      <c r="D2662" s="426"/>
    </row>
  </sheetData>
  <sheetProtection algorithmName="SHA-512" hashValue="+Ap1hWsDJjJGIzAYMIJNmAyRgZVe7XUr24M/YUS7lM4uHndHyg3JjZMyJrovSgp5SiuUpdJe7K+1d8Ad1SgG0Q==" saltValue="356wuvljZgaRzE2l/yZ+fQ==" spinCount="100000" sheet="1" objects="1" scenarios="1"/>
  <autoFilter ref="A9:AF723"/>
  <mergeCells count="89">
    <mergeCell ref="K747:M749"/>
    <mergeCell ref="K750:M753"/>
    <mergeCell ref="K754:M754"/>
    <mergeCell ref="K755:M755"/>
    <mergeCell ref="K756:M756"/>
    <mergeCell ref="Q745:R745"/>
    <mergeCell ref="T745:U745"/>
    <mergeCell ref="Z745:AA745"/>
    <mergeCell ref="AB745:AC745"/>
    <mergeCell ref="K746:M746"/>
    <mergeCell ref="Y743:Y744"/>
    <mergeCell ref="Z743:Z744"/>
    <mergeCell ref="AA743:AA744"/>
    <mergeCell ref="AB743:AB744"/>
    <mergeCell ref="AC743:AC744"/>
    <mergeCell ref="P741:X741"/>
    <mergeCell ref="Y741:AA741"/>
    <mergeCell ref="AB741:AC741"/>
    <mergeCell ref="P742:R742"/>
    <mergeCell ref="S742:S744"/>
    <mergeCell ref="T742:U742"/>
    <mergeCell ref="Z742:AA742"/>
    <mergeCell ref="AB742:AC742"/>
    <mergeCell ref="P743:P744"/>
    <mergeCell ref="Q743:Q744"/>
    <mergeCell ref="R743:R744"/>
    <mergeCell ref="T743:T744"/>
    <mergeCell ref="U743:U744"/>
    <mergeCell ref="V743:V744"/>
    <mergeCell ref="W743:W744"/>
    <mergeCell ref="X743:X744"/>
    <mergeCell ref="G739:L739"/>
    <mergeCell ref="A2:B2"/>
    <mergeCell ref="A721:O721"/>
    <mergeCell ref="A735:O735"/>
    <mergeCell ref="A1:O1"/>
    <mergeCell ref="A7:N7"/>
    <mergeCell ref="A3:A6"/>
    <mergeCell ref="B3:B6"/>
    <mergeCell ref="C3:C6"/>
    <mergeCell ref="D3:D6"/>
    <mergeCell ref="C2:E2"/>
    <mergeCell ref="E3:E6"/>
    <mergeCell ref="G6:J6"/>
    <mergeCell ref="F2:O2"/>
    <mergeCell ref="F3:F5"/>
    <mergeCell ref="G3:G5"/>
    <mergeCell ref="B737:P737"/>
    <mergeCell ref="A736:O736"/>
    <mergeCell ref="S7:Y7"/>
    <mergeCell ref="Q6:R6"/>
    <mergeCell ref="T6:U6"/>
    <mergeCell ref="O3:O6"/>
    <mergeCell ref="P4:P5"/>
    <mergeCell ref="Q4:Q5"/>
    <mergeCell ref="R4:R5"/>
    <mergeCell ref="H3:H5"/>
    <mergeCell ref="I3:I5"/>
    <mergeCell ref="J3:J5"/>
    <mergeCell ref="K3:N5"/>
    <mergeCell ref="P7:Q7"/>
    <mergeCell ref="P1:Y1"/>
    <mergeCell ref="P2:X2"/>
    <mergeCell ref="P3:R3"/>
    <mergeCell ref="W4:W5"/>
    <mergeCell ref="X4:X5"/>
    <mergeCell ref="Y4:Y5"/>
    <mergeCell ref="S3:S5"/>
    <mergeCell ref="T3:U3"/>
    <mergeCell ref="T4:T5"/>
    <mergeCell ref="U4:U5"/>
    <mergeCell ref="V4:V5"/>
    <mergeCell ref="Y2:AA2"/>
    <mergeCell ref="B2662:D2662"/>
    <mergeCell ref="C2653:D2653"/>
    <mergeCell ref="C2642:D2642"/>
    <mergeCell ref="B2657:D2657"/>
    <mergeCell ref="A2633:D2633"/>
    <mergeCell ref="A2637:B2639"/>
    <mergeCell ref="Z6:AA6"/>
    <mergeCell ref="AB6:AC6"/>
    <mergeCell ref="Z7:AC7"/>
    <mergeCell ref="AB2:AC2"/>
    <mergeCell ref="Z3:AA3"/>
    <mergeCell ref="AB3:AC3"/>
    <mergeCell ref="Z4:Z5"/>
    <mergeCell ref="AA4:AA5"/>
    <mergeCell ref="AB4:AB5"/>
    <mergeCell ref="AC4:AC5"/>
  </mergeCells>
  <hyperlinks>
    <hyperlink ref="D746" r:id="rId1"/>
  </hyperlinks>
  <pageMargins left="0.70866141732283472" right="0.70866141732283472" top="0.37" bottom="0.34" header="0.31496062992125984" footer="0.31496062992125984"/>
  <pageSetup paperSize="9" scale="70" pageOrder="overThenDown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J,H,K,M,Q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2020-11-14T13:56:16Z</cp:lastPrinted>
  <dcterms:created xsi:type="dcterms:W3CDTF">2018-02-10T13:06:16Z</dcterms:created>
  <dcterms:modified xsi:type="dcterms:W3CDTF">2020-12-17T10:25:35Z</dcterms:modified>
</cp:coreProperties>
</file>